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D9593066-12E8-4A75-90E7-2382F31F9755}" xr6:coauthVersionLast="47" xr6:coauthVersionMax="47" xr10:uidLastSave="{00000000-0000-0000-0000-000000000000}"/>
  <bookViews>
    <workbookView xWindow="-120" yWindow="-120" windowWidth="20730" windowHeight="11160" firstSheet="1" activeTab="4" xr2:uid="{5B212076-0209-4F40-877F-13FF51CB6DBC}"/>
  </bookViews>
  <sheets>
    <sheet name="IMPLEMENTATION_STEPS" sheetId="4" r:id="rId1"/>
    <sheet name="LEASE_CREATION_CASE_STUDY" sheetId="1" r:id="rId2"/>
    <sheet name="IFRS_VALUES" sheetId="6" r:id="rId3"/>
    <sheet name="USGAAP_VALUES" sheetId="7" r:id="rId4"/>
    <sheet name="GL_ACCOUNTS" sheetId="5" r:id="rId5"/>
    <sheet name="Sheet9" sheetId="9" state="hidden" r:id="rId6"/>
  </sheets>
  <externalReferences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9" l="1"/>
  <c r="C88" i="7"/>
  <c r="K87" i="7"/>
  <c r="L87" i="7" s="1"/>
  <c r="H87" i="7"/>
  <c r="K86" i="7" s="1"/>
  <c r="H86" i="7"/>
  <c r="K85" i="7" s="1"/>
  <c r="H85" i="7"/>
  <c r="H84" i="7"/>
  <c r="H83" i="7"/>
  <c r="H82" i="7"/>
  <c r="H81" i="7"/>
  <c r="H80" i="7"/>
  <c r="H79" i="7"/>
  <c r="H78" i="7"/>
  <c r="H77" i="7"/>
  <c r="H76" i="7"/>
  <c r="H75" i="7"/>
  <c r="H74" i="7"/>
  <c r="H73" i="7"/>
  <c r="H72" i="7"/>
  <c r="H71" i="7"/>
  <c r="H70" i="7"/>
  <c r="H69" i="7"/>
  <c r="H68" i="7"/>
  <c r="H67" i="7"/>
  <c r="H66" i="7"/>
  <c r="H65" i="7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H17" i="7"/>
  <c r="H16" i="7"/>
  <c r="H15" i="7"/>
  <c r="H14" i="7"/>
  <c r="H13" i="7"/>
  <c r="H12" i="7"/>
  <c r="H11" i="7"/>
  <c r="H10" i="7"/>
  <c r="H9" i="7"/>
  <c r="H8" i="7"/>
  <c r="H7" i="7"/>
  <c r="H6" i="7"/>
  <c r="H5" i="7"/>
  <c r="A5" i="7"/>
  <c r="A6" i="7" s="1"/>
  <c r="H4" i="7"/>
  <c r="E4" i="7"/>
  <c r="F4" i="7" s="1"/>
  <c r="K87" i="6"/>
  <c r="L87" i="6" s="1"/>
  <c r="H87" i="6"/>
  <c r="H86" i="6"/>
  <c r="H85" i="6"/>
  <c r="H84" i="6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E4" i="6"/>
  <c r="F4" i="6" s="1"/>
  <c r="A5" i="6"/>
  <c r="E5" i="6" s="1"/>
  <c r="F5" i="6" s="1"/>
  <c r="K83" i="7" l="1"/>
  <c r="K4" i="6"/>
  <c r="K9" i="7"/>
  <c r="K21" i="7"/>
  <c r="E6" i="7"/>
  <c r="F6" i="7" s="1"/>
  <c r="A7" i="7"/>
  <c r="K24" i="7"/>
  <c r="K13" i="7"/>
  <c r="K61" i="7"/>
  <c r="K27" i="7"/>
  <c r="K75" i="7"/>
  <c r="K17" i="7"/>
  <c r="K5" i="7"/>
  <c r="K30" i="7"/>
  <c r="K42" i="7"/>
  <c r="K54" i="7"/>
  <c r="K66" i="7"/>
  <c r="K78" i="7"/>
  <c r="E5" i="7"/>
  <c r="F5" i="7" s="1"/>
  <c r="K49" i="7"/>
  <c r="K73" i="7"/>
  <c r="K47" i="7"/>
  <c r="K59" i="7"/>
  <c r="K71" i="7"/>
  <c r="K4" i="7"/>
  <c r="K8" i="7"/>
  <c r="K12" i="7"/>
  <c r="K16" i="7"/>
  <c r="K20" i="7"/>
  <c r="K44" i="7"/>
  <c r="K56" i="7"/>
  <c r="K68" i="7"/>
  <c r="K80" i="7"/>
  <c r="K33" i="7"/>
  <c r="K51" i="7"/>
  <c r="K23" i="7"/>
  <c r="K46" i="7"/>
  <c r="K58" i="7"/>
  <c r="K70" i="7"/>
  <c r="K82" i="7"/>
  <c r="K39" i="7"/>
  <c r="K11" i="7"/>
  <c r="K15" i="7"/>
  <c r="K19" i="7"/>
  <c r="K26" i="7"/>
  <c r="K29" i="7"/>
  <c r="K32" i="7"/>
  <c r="K35" i="7"/>
  <c r="K38" i="7"/>
  <c r="K41" i="7"/>
  <c r="K53" i="7"/>
  <c r="K65" i="7"/>
  <c r="K77" i="7"/>
  <c r="K36" i="7"/>
  <c r="K63" i="7"/>
  <c r="K7" i="7"/>
  <c r="K48" i="7"/>
  <c r="K60" i="7"/>
  <c r="K72" i="7"/>
  <c r="K84" i="7"/>
  <c r="K22" i="7"/>
  <c r="K43" i="7"/>
  <c r="K55" i="7"/>
  <c r="K67" i="7"/>
  <c r="K79" i="7"/>
  <c r="K6" i="7"/>
  <c r="K10" i="7"/>
  <c r="K14" i="7"/>
  <c r="K18" i="7"/>
  <c r="K50" i="7"/>
  <c r="K62" i="7"/>
  <c r="K74" i="7"/>
  <c r="K25" i="7"/>
  <c r="K28" i="7"/>
  <c r="K31" i="7"/>
  <c r="K34" i="7"/>
  <c r="K37" i="7"/>
  <c r="K40" i="7"/>
  <c r="K45" i="7"/>
  <c r="K57" i="7"/>
  <c r="K69" i="7"/>
  <c r="K81" i="7"/>
  <c r="K52" i="7"/>
  <c r="K64" i="7"/>
  <c r="K76" i="7"/>
  <c r="K83" i="6"/>
  <c r="K17" i="6"/>
  <c r="K41" i="6"/>
  <c r="K53" i="6"/>
  <c r="K77" i="6"/>
  <c r="K7" i="6"/>
  <c r="K19" i="6"/>
  <c r="K31" i="6"/>
  <c r="K43" i="6"/>
  <c r="K55" i="6"/>
  <c r="K8" i="6"/>
  <c r="K20" i="6"/>
  <c r="K32" i="6"/>
  <c r="K44" i="6"/>
  <c r="K56" i="6"/>
  <c r="K68" i="6"/>
  <c r="K9" i="6"/>
  <c r="K21" i="6"/>
  <c r="K33" i="6"/>
  <c r="K45" i="6"/>
  <c r="K57" i="6"/>
  <c r="K69" i="6"/>
  <c r="K80" i="6"/>
  <c r="K10" i="6"/>
  <c r="K22" i="6"/>
  <c r="K34" i="6"/>
  <c r="K46" i="6"/>
  <c r="K58" i="6"/>
  <c r="K67" i="6"/>
  <c r="K79" i="6"/>
  <c r="K5" i="6"/>
  <c r="K65" i="6"/>
  <c r="K23" i="6"/>
  <c r="K47" i="6"/>
  <c r="K59" i="6"/>
  <c r="K12" i="6"/>
  <c r="K36" i="6"/>
  <c r="K60" i="6"/>
  <c r="K72" i="6"/>
  <c r="K13" i="6"/>
  <c r="K25" i="6"/>
  <c r="K37" i="6"/>
  <c r="K49" i="6"/>
  <c r="K61" i="6"/>
  <c r="K73" i="6"/>
  <c r="K85" i="6"/>
  <c r="K29" i="6"/>
  <c r="K11" i="6"/>
  <c r="K35" i="6"/>
  <c r="K71" i="6"/>
  <c r="K24" i="6"/>
  <c r="K48" i="6"/>
  <c r="K84" i="6"/>
  <c r="K14" i="6"/>
  <c r="K26" i="6"/>
  <c r="K38" i="6"/>
  <c r="K50" i="6"/>
  <c r="K62" i="6"/>
  <c r="K74" i="6"/>
  <c r="A6" i="6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E87" i="6" s="1"/>
  <c r="F87" i="6" s="1"/>
  <c r="K64" i="6"/>
  <c r="K28" i="6"/>
  <c r="K75" i="6"/>
  <c r="K39" i="6"/>
  <c r="K86" i="6"/>
  <c r="K40" i="6"/>
  <c r="K51" i="6"/>
  <c r="K27" i="6"/>
  <c r="K76" i="6"/>
  <c r="K52" i="6"/>
  <c r="K16" i="6"/>
  <c r="K63" i="6"/>
  <c r="K15" i="6"/>
  <c r="K82" i="6"/>
  <c r="K70" i="6"/>
  <c r="K81" i="6"/>
  <c r="K78" i="6"/>
  <c r="K66" i="6"/>
  <c r="K54" i="6"/>
  <c r="K42" i="6"/>
  <c r="K30" i="6"/>
  <c r="K18" i="6"/>
  <c r="K6" i="6"/>
  <c r="E7" i="7" l="1"/>
  <c r="F7" i="7" s="1"/>
  <c r="A8" i="7"/>
  <c r="E28" i="6"/>
  <c r="F28" i="6" s="1"/>
  <c r="E31" i="6"/>
  <c r="F31" i="6" s="1"/>
  <c r="E57" i="6"/>
  <c r="F57" i="6" s="1"/>
  <c r="E53" i="6"/>
  <c r="F53" i="6" s="1"/>
  <c r="E25" i="6"/>
  <c r="F25" i="6" s="1"/>
  <c r="E16" i="6"/>
  <c r="F16" i="6" s="1"/>
  <c r="E75" i="6"/>
  <c r="F75" i="6" s="1"/>
  <c r="E47" i="6"/>
  <c r="F47" i="6" s="1"/>
  <c r="E45" i="6"/>
  <c r="F45" i="6" s="1"/>
  <c r="E29" i="6"/>
  <c r="F29" i="6" s="1"/>
  <c r="E48" i="6"/>
  <c r="F48" i="6" s="1"/>
  <c r="E15" i="6"/>
  <c r="F15" i="6" s="1"/>
  <c r="E63" i="6"/>
  <c r="F63" i="6" s="1"/>
  <c r="E34" i="6"/>
  <c r="F34" i="6" s="1"/>
  <c r="E33" i="6"/>
  <c r="F33" i="6" s="1"/>
  <c r="E19" i="6"/>
  <c r="F19" i="6" s="1"/>
  <c r="E83" i="6"/>
  <c r="F83" i="6" s="1"/>
  <c r="E78" i="6"/>
  <c r="F78" i="6" s="1"/>
  <c r="E85" i="6"/>
  <c r="F85" i="6" s="1"/>
  <c r="E23" i="6"/>
  <c r="F23" i="6" s="1"/>
  <c r="E50" i="6"/>
  <c r="F50" i="6" s="1"/>
  <c r="E39" i="6"/>
  <c r="F39" i="6" s="1"/>
  <c r="E84" i="6"/>
  <c r="F84" i="6" s="1"/>
  <c r="E9" i="6"/>
  <c r="F9" i="6" s="1"/>
  <c r="E66" i="6"/>
  <c r="F66" i="6" s="1"/>
  <c r="E49" i="6"/>
  <c r="F49" i="6" s="1"/>
  <c r="E70" i="6"/>
  <c r="F70" i="6" s="1"/>
  <c r="E26" i="6"/>
  <c r="F26" i="6" s="1"/>
  <c r="E27" i="6"/>
  <c r="F27" i="6" s="1"/>
  <c r="E35" i="6"/>
  <c r="F35" i="6" s="1"/>
  <c r="E80" i="6"/>
  <c r="F80" i="6" s="1"/>
  <c r="E36" i="6"/>
  <c r="F36" i="6" s="1"/>
  <c r="E17" i="6"/>
  <c r="F17" i="6" s="1"/>
  <c r="E86" i="6"/>
  <c r="F86" i="6" s="1"/>
  <c r="E51" i="6"/>
  <c r="F51" i="6" s="1"/>
  <c r="E21" i="6"/>
  <c r="F21" i="6" s="1"/>
  <c r="E10" i="6"/>
  <c r="F10" i="6" s="1"/>
  <c r="E42" i="6"/>
  <c r="F42" i="6" s="1"/>
  <c r="E12" i="6"/>
  <c r="F12" i="6" s="1"/>
  <c r="E43" i="6"/>
  <c r="F43" i="6" s="1"/>
  <c r="E13" i="6"/>
  <c r="F13" i="6" s="1"/>
  <c r="E62" i="6"/>
  <c r="F62" i="6" s="1"/>
  <c r="E67" i="6"/>
  <c r="F67" i="6" s="1"/>
  <c r="E56" i="6"/>
  <c r="F56" i="6" s="1"/>
  <c r="E61" i="6"/>
  <c r="F61" i="6" s="1"/>
  <c r="E30" i="6"/>
  <c r="F30" i="6" s="1"/>
  <c r="E71" i="6"/>
  <c r="F71" i="6" s="1"/>
  <c r="E76" i="6"/>
  <c r="F76" i="6" s="1"/>
  <c r="E60" i="6"/>
  <c r="F60" i="6" s="1"/>
  <c r="E38" i="6"/>
  <c r="F38" i="6" s="1"/>
  <c r="E58" i="6"/>
  <c r="F58" i="6" s="1"/>
  <c r="E44" i="6"/>
  <c r="F44" i="6" s="1"/>
  <c r="E65" i="6"/>
  <c r="F65" i="6" s="1"/>
  <c r="E72" i="6"/>
  <c r="F72" i="6" s="1"/>
  <c r="E74" i="6"/>
  <c r="F74" i="6" s="1"/>
  <c r="E68" i="6"/>
  <c r="F68" i="6" s="1"/>
  <c r="E18" i="6"/>
  <c r="F18" i="6" s="1"/>
  <c r="E11" i="6"/>
  <c r="F11" i="6" s="1"/>
  <c r="E64" i="6"/>
  <c r="F64" i="6" s="1"/>
  <c r="E24" i="6"/>
  <c r="F24" i="6" s="1"/>
  <c r="E14" i="6"/>
  <c r="F14" i="6" s="1"/>
  <c r="E55" i="6"/>
  <c r="F55" i="6" s="1"/>
  <c r="E32" i="6"/>
  <c r="F32" i="6" s="1"/>
  <c r="E41" i="6"/>
  <c r="F41" i="6" s="1"/>
  <c r="E54" i="6"/>
  <c r="F54" i="6" s="1"/>
  <c r="E82" i="6"/>
  <c r="F82" i="6" s="1"/>
  <c r="E6" i="6"/>
  <c r="F6" i="6" s="1"/>
  <c r="E46" i="6"/>
  <c r="F46" i="6" s="1"/>
  <c r="E52" i="6"/>
  <c r="F52" i="6" s="1"/>
  <c r="E59" i="6"/>
  <c r="F59" i="6" s="1"/>
  <c r="E73" i="6"/>
  <c r="F73" i="6" s="1"/>
  <c r="E81" i="6"/>
  <c r="F81" i="6" s="1"/>
  <c r="E20" i="6"/>
  <c r="F20" i="6" s="1"/>
  <c r="E79" i="6"/>
  <c r="F79" i="6" s="1"/>
  <c r="E77" i="6"/>
  <c r="F77" i="6" s="1"/>
  <c r="E7" i="6"/>
  <c r="F7" i="6" s="1"/>
  <c r="E40" i="6"/>
  <c r="F40" i="6" s="1"/>
  <c r="E22" i="6"/>
  <c r="F22" i="6" s="1"/>
  <c r="E37" i="6"/>
  <c r="F37" i="6" s="1"/>
  <c r="E69" i="6"/>
  <c r="F69" i="6" s="1"/>
  <c r="E8" i="6"/>
  <c r="F8" i="6" s="1"/>
  <c r="A9" i="7" l="1"/>
  <c r="E8" i="7"/>
  <c r="F8" i="7" s="1"/>
  <c r="F88" i="6"/>
  <c r="M4" i="6" s="1"/>
  <c r="N5" i="6" s="1"/>
  <c r="N38" i="6" l="1"/>
  <c r="N39" i="6"/>
  <c r="N19" i="6"/>
  <c r="N60" i="6"/>
  <c r="N68" i="6"/>
  <c r="N58" i="6"/>
  <c r="N54" i="6"/>
  <c r="N51" i="6"/>
  <c r="A10" i="7"/>
  <c r="E9" i="7"/>
  <c r="F9" i="7" s="1"/>
  <c r="N27" i="6"/>
  <c r="N14" i="6"/>
  <c r="N52" i="6"/>
  <c r="N69" i="6"/>
  <c r="N40" i="6"/>
  <c r="N15" i="6"/>
  <c r="N85" i="6"/>
  <c r="N32" i="6"/>
  <c r="N57" i="6"/>
  <c r="N18" i="6"/>
  <c r="N28" i="6"/>
  <c r="N73" i="6"/>
  <c r="N83" i="6"/>
  <c r="N20" i="6"/>
  <c r="N45" i="6"/>
  <c r="N6" i="6"/>
  <c r="N61" i="6"/>
  <c r="N47" i="6"/>
  <c r="N8" i="6"/>
  <c r="N33" i="6"/>
  <c r="N72" i="6"/>
  <c r="N77" i="6"/>
  <c r="N75" i="6"/>
  <c r="N49" i="6"/>
  <c r="N11" i="6"/>
  <c r="N76" i="6"/>
  <c r="N9" i="6"/>
  <c r="N48" i="6"/>
  <c r="N65" i="6"/>
  <c r="N63" i="6"/>
  <c r="N37" i="6"/>
  <c r="N70" i="6"/>
  <c r="N84" i="6"/>
  <c r="N79" i="6"/>
  <c r="N71" i="6"/>
  <c r="N53" i="6"/>
  <c r="N86" i="6"/>
  <c r="N25" i="6"/>
  <c r="N34" i="6"/>
  <c r="N36" i="6"/>
  <c r="N67" i="6"/>
  <c r="N23" i="6"/>
  <c r="N41" i="6"/>
  <c r="N74" i="6"/>
  <c r="N13" i="6"/>
  <c r="N81" i="6"/>
  <c r="N59" i="6"/>
  <c r="N55" i="6"/>
  <c r="N46" i="6"/>
  <c r="N29" i="6"/>
  <c r="N26" i="6"/>
  <c r="N10" i="6"/>
  <c r="N56" i="6"/>
  <c r="N22" i="6"/>
  <c r="N7" i="6"/>
  <c r="N42" i="6"/>
  <c r="N44" i="6"/>
  <c r="N30" i="6"/>
  <c r="N24" i="6"/>
  <c r="N12" i="6"/>
  <c r="N64" i="6"/>
  <c r="N87" i="6"/>
  <c r="N62" i="6"/>
  <c r="N4" i="6"/>
  <c r="O4" i="6" s="1"/>
  <c r="M5" i="6" s="1"/>
  <c r="O5" i="6" s="1"/>
  <c r="M6" i="6" s="1"/>
  <c r="O6" i="6" s="1"/>
  <c r="M7" i="6" s="1"/>
  <c r="O7" i="6" s="1"/>
  <c r="M8" i="6" s="1"/>
  <c r="O8" i="6" s="1"/>
  <c r="M9" i="6" s="1"/>
  <c r="O9" i="6" s="1"/>
  <c r="M10" i="6" s="1"/>
  <c r="O10" i="6" s="1"/>
  <c r="M11" i="6" s="1"/>
  <c r="N21" i="6"/>
  <c r="N35" i="6"/>
  <c r="N43" i="6"/>
  <c r="N78" i="6"/>
  <c r="N17" i="6"/>
  <c r="N50" i="6"/>
  <c r="N16" i="6"/>
  <c r="N80" i="6"/>
  <c r="N82" i="6"/>
  <c r="N31" i="6"/>
  <c r="N66" i="6"/>
  <c r="G4" i="6"/>
  <c r="I4" i="6" s="1"/>
  <c r="J4" i="6" s="1"/>
  <c r="L4" i="6" s="1"/>
  <c r="E10" i="7" l="1"/>
  <c r="F10" i="7" s="1"/>
  <c r="A11" i="7"/>
  <c r="O11" i="6"/>
  <c r="M12" i="6" s="1"/>
  <c r="O12" i="6" s="1"/>
  <c r="M13" i="6" s="1"/>
  <c r="O13" i="6" s="1"/>
  <c r="M14" i="6" s="1"/>
  <c r="O14" i="6" s="1"/>
  <c r="M15" i="6" s="1"/>
  <c r="O15" i="6" s="1"/>
  <c r="M16" i="6" s="1"/>
  <c r="O16" i="6" s="1"/>
  <c r="M17" i="6" s="1"/>
  <c r="O17" i="6" s="1"/>
  <c r="M18" i="6" s="1"/>
  <c r="O18" i="6" s="1"/>
  <c r="M19" i="6" s="1"/>
  <c r="O19" i="6" s="1"/>
  <c r="M20" i="6" s="1"/>
  <c r="O20" i="6" s="1"/>
  <c r="M21" i="6" s="1"/>
  <c r="O21" i="6" s="1"/>
  <c r="M22" i="6" s="1"/>
  <c r="O22" i="6" s="1"/>
  <c r="M23" i="6" s="1"/>
  <c r="O23" i="6" s="1"/>
  <c r="M24" i="6" s="1"/>
  <c r="O24" i="6" s="1"/>
  <c r="M25" i="6" s="1"/>
  <c r="O25" i="6" s="1"/>
  <c r="M26" i="6" s="1"/>
  <c r="O26" i="6" s="1"/>
  <c r="M27" i="6" s="1"/>
  <c r="O27" i="6" s="1"/>
  <c r="M28" i="6" s="1"/>
  <c r="O28" i="6" s="1"/>
  <c r="M29" i="6" s="1"/>
  <c r="O29" i="6" s="1"/>
  <c r="M30" i="6" s="1"/>
  <c r="O30" i="6" s="1"/>
  <c r="M31" i="6" s="1"/>
  <c r="O31" i="6" s="1"/>
  <c r="M32" i="6" s="1"/>
  <c r="O32" i="6" s="1"/>
  <c r="M33" i="6" s="1"/>
  <c r="O33" i="6" s="1"/>
  <c r="M34" i="6" s="1"/>
  <c r="O34" i="6" s="1"/>
  <c r="M35" i="6" s="1"/>
  <c r="O35" i="6" s="1"/>
  <c r="M36" i="6" s="1"/>
  <c r="O36" i="6" s="1"/>
  <c r="M37" i="6" s="1"/>
  <c r="O37" i="6" s="1"/>
  <c r="M38" i="6" s="1"/>
  <c r="O38" i="6" s="1"/>
  <c r="M39" i="6" s="1"/>
  <c r="O39" i="6" s="1"/>
  <c r="M40" i="6" s="1"/>
  <c r="O40" i="6" s="1"/>
  <c r="M41" i="6" s="1"/>
  <c r="O41" i="6" s="1"/>
  <c r="M42" i="6" s="1"/>
  <c r="O42" i="6" s="1"/>
  <c r="M43" i="6" s="1"/>
  <c r="O43" i="6" s="1"/>
  <c r="M44" i="6" s="1"/>
  <c r="O44" i="6" s="1"/>
  <c r="M45" i="6" s="1"/>
  <c r="O45" i="6" s="1"/>
  <c r="M46" i="6" s="1"/>
  <c r="O46" i="6" s="1"/>
  <c r="M47" i="6" s="1"/>
  <c r="O47" i="6" s="1"/>
  <c r="M48" i="6" s="1"/>
  <c r="O48" i="6" s="1"/>
  <c r="M49" i="6" s="1"/>
  <c r="O49" i="6" s="1"/>
  <c r="M50" i="6" s="1"/>
  <c r="O50" i="6" s="1"/>
  <c r="M51" i="6" s="1"/>
  <c r="O51" i="6" s="1"/>
  <c r="M52" i="6" s="1"/>
  <c r="O52" i="6" s="1"/>
  <c r="M53" i="6" s="1"/>
  <c r="O53" i="6" s="1"/>
  <c r="M54" i="6" s="1"/>
  <c r="O54" i="6" s="1"/>
  <c r="M55" i="6" s="1"/>
  <c r="O55" i="6" s="1"/>
  <c r="M56" i="6" s="1"/>
  <c r="O56" i="6" s="1"/>
  <c r="M57" i="6" s="1"/>
  <c r="O57" i="6" s="1"/>
  <c r="M58" i="6" s="1"/>
  <c r="O58" i="6" s="1"/>
  <c r="M59" i="6" s="1"/>
  <c r="O59" i="6" s="1"/>
  <c r="M60" i="6" s="1"/>
  <c r="O60" i="6" s="1"/>
  <c r="M61" i="6" s="1"/>
  <c r="O61" i="6" s="1"/>
  <c r="M62" i="6" s="1"/>
  <c r="O62" i="6" s="1"/>
  <c r="M63" i="6" s="1"/>
  <c r="O63" i="6" s="1"/>
  <c r="M64" i="6" s="1"/>
  <c r="O64" i="6" s="1"/>
  <c r="M65" i="6" s="1"/>
  <c r="O65" i="6" s="1"/>
  <c r="M66" i="6" s="1"/>
  <c r="O66" i="6" s="1"/>
  <c r="M67" i="6" s="1"/>
  <c r="O67" i="6" s="1"/>
  <c r="M68" i="6" s="1"/>
  <c r="O68" i="6" s="1"/>
  <c r="M69" i="6" s="1"/>
  <c r="O69" i="6" s="1"/>
  <c r="M70" i="6" s="1"/>
  <c r="O70" i="6" s="1"/>
  <c r="M71" i="6" s="1"/>
  <c r="O71" i="6" s="1"/>
  <c r="M72" i="6" s="1"/>
  <c r="O72" i="6" s="1"/>
  <c r="M73" i="6" s="1"/>
  <c r="O73" i="6" s="1"/>
  <c r="M74" i="6" s="1"/>
  <c r="O74" i="6" s="1"/>
  <c r="M75" i="6" s="1"/>
  <c r="O75" i="6" s="1"/>
  <c r="M76" i="6" s="1"/>
  <c r="O76" i="6" s="1"/>
  <c r="M77" i="6" s="1"/>
  <c r="O77" i="6" s="1"/>
  <c r="M78" i="6" s="1"/>
  <c r="O78" i="6" s="1"/>
  <c r="M79" i="6" s="1"/>
  <c r="O79" i="6" s="1"/>
  <c r="M80" i="6" s="1"/>
  <c r="O80" i="6" s="1"/>
  <c r="M81" i="6" s="1"/>
  <c r="O81" i="6" s="1"/>
  <c r="M82" i="6" s="1"/>
  <c r="O82" i="6" s="1"/>
  <c r="M83" i="6" s="1"/>
  <c r="O83" i="6" s="1"/>
  <c r="M84" i="6" s="1"/>
  <c r="O84" i="6" s="1"/>
  <c r="M85" i="6" s="1"/>
  <c r="O85" i="6" s="1"/>
  <c r="M86" i="6" s="1"/>
  <c r="O86" i="6" s="1"/>
  <c r="M87" i="6" s="1"/>
  <c r="O87" i="6" s="1"/>
  <c r="G5" i="6"/>
  <c r="I5" i="6" s="1"/>
  <c r="J5" i="6" s="1"/>
  <c r="L5" i="6" s="1"/>
  <c r="E11" i="7" l="1"/>
  <c r="F11" i="7" s="1"/>
  <c r="A12" i="7"/>
  <c r="G6" i="6"/>
  <c r="I6" i="6" s="1"/>
  <c r="J6" i="6" s="1"/>
  <c r="L6" i="6" s="1"/>
  <c r="E12" i="7" l="1"/>
  <c r="F12" i="7" s="1"/>
  <c r="A13" i="7"/>
  <c r="G7" i="6"/>
  <c r="I7" i="6" s="1"/>
  <c r="J7" i="6" s="1"/>
  <c r="L7" i="6" s="1"/>
  <c r="A14" i="7" l="1"/>
  <c r="E13" i="7"/>
  <c r="F13" i="7" s="1"/>
  <c r="G8" i="6"/>
  <c r="A15" i="7" l="1"/>
  <c r="E14" i="7"/>
  <c r="F14" i="7" s="1"/>
  <c r="I8" i="6"/>
  <c r="J8" i="6" s="1"/>
  <c r="L8" i="6" s="1"/>
  <c r="A16" i="7" l="1"/>
  <c r="E15" i="7"/>
  <c r="F15" i="7" s="1"/>
  <c r="G9" i="6"/>
  <c r="A17" i="7" l="1"/>
  <c r="E16" i="7"/>
  <c r="F16" i="7" s="1"/>
  <c r="I9" i="6"/>
  <c r="J9" i="6" s="1"/>
  <c r="L9" i="6" s="1"/>
  <c r="A18" i="7" l="1"/>
  <c r="E17" i="7"/>
  <c r="F17" i="7" s="1"/>
  <c r="G10" i="6"/>
  <c r="E18" i="7" l="1"/>
  <c r="F18" i="7" s="1"/>
  <c r="A19" i="7"/>
  <c r="I10" i="6"/>
  <c r="J10" i="6" s="1"/>
  <c r="L10" i="6" s="1"/>
  <c r="E19" i="7" l="1"/>
  <c r="F19" i="7" s="1"/>
  <c r="A20" i="7"/>
  <c r="G11" i="6"/>
  <c r="A21" i="7" l="1"/>
  <c r="E20" i="7"/>
  <c r="F20" i="7" s="1"/>
  <c r="I11" i="6"/>
  <c r="J11" i="6" s="1"/>
  <c r="L11" i="6" s="1"/>
  <c r="A22" i="7" l="1"/>
  <c r="E21" i="7"/>
  <c r="F21" i="7" s="1"/>
  <c r="G12" i="6"/>
  <c r="E22" i="7" l="1"/>
  <c r="F22" i="7" s="1"/>
  <c r="A23" i="7"/>
  <c r="I12" i="6"/>
  <c r="J12" i="6" s="1"/>
  <c r="L12" i="6" s="1"/>
  <c r="A24" i="7" l="1"/>
  <c r="E23" i="7"/>
  <c r="F23" i="7" s="1"/>
  <c r="G13" i="6"/>
  <c r="E24" i="7" l="1"/>
  <c r="F24" i="7" s="1"/>
  <c r="A25" i="7"/>
  <c r="I13" i="6"/>
  <c r="J13" i="6" s="1"/>
  <c r="L13" i="6" s="1"/>
  <c r="E25" i="7" l="1"/>
  <c r="F25" i="7" s="1"/>
  <c r="A26" i="7"/>
  <c r="G14" i="6"/>
  <c r="A27" i="7" l="1"/>
  <c r="E26" i="7"/>
  <c r="F26" i="7" s="1"/>
  <c r="I14" i="6"/>
  <c r="J14" i="6" s="1"/>
  <c r="L14" i="6" s="1"/>
  <c r="E27" i="7" l="1"/>
  <c r="F27" i="7" s="1"/>
  <c r="A28" i="7"/>
  <c r="G15" i="6"/>
  <c r="E28" i="7" l="1"/>
  <c r="F28" i="7" s="1"/>
  <c r="A29" i="7"/>
  <c r="I15" i="6"/>
  <c r="J15" i="6" s="1"/>
  <c r="L15" i="6" s="1"/>
  <c r="E29" i="7" l="1"/>
  <c r="F29" i="7" s="1"/>
  <c r="A30" i="7"/>
  <c r="G16" i="6"/>
  <c r="A31" i="7" l="1"/>
  <c r="E30" i="7"/>
  <c r="F30" i="7" s="1"/>
  <c r="I16" i="6"/>
  <c r="J16" i="6" s="1"/>
  <c r="L16" i="6" s="1"/>
  <c r="E31" i="7" l="1"/>
  <c r="F31" i="7" s="1"/>
  <c r="A32" i="7"/>
  <c r="G17" i="6"/>
  <c r="E32" i="7" l="1"/>
  <c r="F32" i="7" s="1"/>
  <c r="A33" i="7"/>
  <c r="I17" i="6"/>
  <c r="J17" i="6" s="1"/>
  <c r="L17" i="6" s="1"/>
  <c r="A34" i="7" l="1"/>
  <c r="E33" i="7"/>
  <c r="F33" i="7" s="1"/>
  <c r="G18" i="6"/>
  <c r="E34" i="7" l="1"/>
  <c r="F34" i="7" s="1"/>
  <c r="A35" i="7"/>
  <c r="I18" i="6"/>
  <c r="J18" i="6" s="1"/>
  <c r="L18" i="6" s="1"/>
  <c r="A36" i="7" l="1"/>
  <c r="E35" i="7"/>
  <c r="F35" i="7" s="1"/>
  <c r="G19" i="6"/>
  <c r="A37" i="7" l="1"/>
  <c r="E36" i="7"/>
  <c r="F36" i="7" s="1"/>
  <c r="I19" i="6"/>
  <c r="J19" i="6" s="1"/>
  <c r="L19" i="6" s="1"/>
  <c r="E37" i="7" l="1"/>
  <c r="F37" i="7" s="1"/>
  <c r="A38" i="7"/>
  <c r="G20" i="6"/>
  <c r="E38" i="7" l="1"/>
  <c r="F38" i="7" s="1"/>
  <c r="A39" i="7"/>
  <c r="I20" i="6"/>
  <c r="J20" i="6" s="1"/>
  <c r="L20" i="6" s="1"/>
  <c r="A40" i="7" l="1"/>
  <c r="E39" i="7"/>
  <c r="F39" i="7" s="1"/>
  <c r="G21" i="6"/>
  <c r="A41" i="7" l="1"/>
  <c r="E40" i="7"/>
  <c r="F40" i="7" s="1"/>
  <c r="I21" i="6"/>
  <c r="J21" i="6" s="1"/>
  <c r="L21" i="6" s="1"/>
  <c r="A42" i="7" l="1"/>
  <c r="E41" i="7"/>
  <c r="F41" i="7" s="1"/>
  <c r="G22" i="6"/>
  <c r="A43" i="7" l="1"/>
  <c r="E42" i="7"/>
  <c r="F42" i="7" s="1"/>
  <c r="I22" i="6"/>
  <c r="J22" i="6" s="1"/>
  <c r="L22" i="6" s="1"/>
  <c r="E43" i="7" l="1"/>
  <c r="F43" i="7" s="1"/>
  <c r="A44" i="7"/>
  <c r="G23" i="6"/>
  <c r="E44" i="7" l="1"/>
  <c r="F44" i="7" s="1"/>
  <c r="A45" i="7"/>
  <c r="I23" i="6"/>
  <c r="J23" i="6" s="1"/>
  <c r="L23" i="6" s="1"/>
  <c r="A46" i="7" l="1"/>
  <c r="E45" i="7"/>
  <c r="F45" i="7" s="1"/>
  <c r="G24" i="6"/>
  <c r="A47" i="7" l="1"/>
  <c r="E46" i="7"/>
  <c r="F46" i="7" s="1"/>
  <c r="I24" i="6"/>
  <c r="J24" i="6" s="1"/>
  <c r="L24" i="6" s="1"/>
  <c r="A48" i="7" l="1"/>
  <c r="E47" i="7"/>
  <c r="F47" i="7" s="1"/>
  <c r="G25" i="6"/>
  <c r="A49" i="7" l="1"/>
  <c r="E48" i="7"/>
  <c r="F48" i="7" s="1"/>
  <c r="I25" i="6"/>
  <c r="J25" i="6" s="1"/>
  <c r="L25" i="6" s="1"/>
  <c r="A50" i="7" l="1"/>
  <c r="E49" i="7"/>
  <c r="F49" i="7" s="1"/>
  <c r="G26" i="6"/>
  <c r="A51" i="7" l="1"/>
  <c r="E50" i="7"/>
  <c r="F50" i="7" s="1"/>
  <c r="I26" i="6"/>
  <c r="J26" i="6" s="1"/>
  <c r="L26" i="6" s="1"/>
  <c r="A52" i="7" l="1"/>
  <c r="E51" i="7"/>
  <c r="F51" i="7" s="1"/>
  <c r="G27" i="6"/>
  <c r="A53" i="7" l="1"/>
  <c r="E52" i="7"/>
  <c r="F52" i="7" s="1"/>
  <c r="I27" i="6"/>
  <c r="J27" i="6" s="1"/>
  <c r="L27" i="6" s="1"/>
  <c r="A54" i="7" l="1"/>
  <c r="E53" i="7"/>
  <c r="F53" i="7" s="1"/>
  <c r="G28" i="6"/>
  <c r="A55" i="7" l="1"/>
  <c r="E54" i="7"/>
  <c r="F54" i="7" s="1"/>
  <c r="I28" i="6"/>
  <c r="J28" i="6" s="1"/>
  <c r="L28" i="6" s="1"/>
  <c r="E55" i="7" l="1"/>
  <c r="F55" i="7" s="1"/>
  <c r="A56" i="7"/>
  <c r="G29" i="6"/>
  <c r="A57" i="7" l="1"/>
  <c r="E56" i="7"/>
  <c r="F56" i="7" s="1"/>
  <c r="I29" i="6"/>
  <c r="J29" i="6" s="1"/>
  <c r="L29" i="6" s="1"/>
  <c r="A58" i="7" l="1"/>
  <c r="E57" i="7"/>
  <c r="F57" i="7" s="1"/>
  <c r="G30" i="6"/>
  <c r="A59" i="7" l="1"/>
  <c r="E58" i="7"/>
  <c r="F58" i="7" s="1"/>
  <c r="I30" i="6"/>
  <c r="J30" i="6" s="1"/>
  <c r="L30" i="6" s="1"/>
  <c r="A60" i="7" l="1"/>
  <c r="E59" i="7"/>
  <c r="F59" i="7" s="1"/>
  <c r="G31" i="6"/>
  <c r="E60" i="7" l="1"/>
  <c r="F60" i="7" s="1"/>
  <c r="A61" i="7"/>
  <c r="I31" i="6"/>
  <c r="J31" i="6" s="1"/>
  <c r="L31" i="6" s="1"/>
  <c r="A62" i="7" l="1"/>
  <c r="E61" i="7"/>
  <c r="F61" i="7" s="1"/>
  <c r="G32" i="6"/>
  <c r="A63" i="7" l="1"/>
  <c r="E62" i="7"/>
  <c r="F62" i="7" s="1"/>
  <c r="I32" i="6"/>
  <c r="J32" i="6" s="1"/>
  <c r="L32" i="6" s="1"/>
  <c r="E63" i="7" l="1"/>
  <c r="F63" i="7" s="1"/>
  <c r="A64" i="7"/>
  <c r="G33" i="6"/>
  <c r="E64" i="7" l="1"/>
  <c r="F64" i="7" s="1"/>
  <c r="A65" i="7"/>
  <c r="I33" i="6"/>
  <c r="J33" i="6" s="1"/>
  <c r="L33" i="6" s="1"/>
  <c r="E65" i="7" l="1"/>
  <c r="F65" i="7" s="1"/>
  <c r="A66" i="7"/>
  <c r="G34" i="6"/>
  <c r="A67" i="7" l="1"/>
  <c r="E66" i="7"/>
  <c r="F66" i="7" s="1"/>
  <c r="I34" i="6"/>
  <c r="J34" i="6" s="1"/>
  <c r="L34" i="6" s="1"/>
  <c r="E67" i="7" l="1"/>
  <c r="F67" i="7" s="1"/>
  <c r="A68" i="7"/>
  <c r="G35" i="6"/>
  <c r="A69" i="7" l="1"/>
  <c r="E68" i="7"/>
  <c r="F68" i="7" s="1"/>
  <c r="I35" i="6"/>
  <c r="J35" i="6" s="1"/>
  <c r="L35" i="6" s="1"/>
  <c r="A70" i="7" l="1"/>
  <c r="E69" i="7"/>
  <c r="F69" i="7" s="1"/>
  <c r="G36" i="6"/>
  <c r="E70" i="7" l="1"/>
  <c r="F70" i="7" s="1"/>
  <c r="A71" i="7"/>
  <c r="I36" i="6"/>
  <c r="J36" i="6" s="1"/>
  <c r="L36" i="6" s="1"/>
  <c r="E71" i="7" l="1"/>
  <c r="F71" i="7" s="1"/>
  <c r="A72" i="7"/>
  <c r="G37" i="6"/>
  <c r="A73" i="7" l="1"/>
  <c r="E72" i="7"/>
  <c r="F72" i="7" s="1"/>
  <c r="I37" i="6"/>
  <c r="J37" i="6" s="1"/>
  <c r="L37" i="6" s="1"/>
  <c r="E73" i="7" l="1"/>
  <c r="F73" i="7" s="1"/>
  <c r="A74" i="7"/>
  <c r="G38" i="6"/>
  <c r="E74" i="7" l="1"/>
  <c r="F74" i="7" s="1"/>
  <c r="A75" i="7"/>
  <c r="I38" i="6"/>
  <c r="J38" i="6" s="1"/>
  <c r="L38" i="6" s="1"/>
  <c r="E75" i="7" l="1"/>
  <c r="F75" i="7" s="1"/>
  <c r="A76" i="7"/>
  <c r="G39" i="6"/>
  <c r="A77" i="7" l="1"/>
  <c r="E76" i="7"/>
  <c r="F76" i="7" s="1"/>
  <c r="I39" i="6"/>
  <c r="J39" i="6" s="1"/>
  <c r="L39" i="6" s="1"/>
  <c r="E77" i="7" l="1"/>
  <c r="F77" i="7" s="1"/>
  <c r="A78" i="7"/>
  <c r="G40" i="6"/>
  <c r="E78" i="7" l="1"/>
  <c r="F78" i="7" s="1"/>
  <c r="A79" i="7"/>
  <c r="I40" i="6"/>
  <c r="J40" i="6" s="1"/>
  <c r="L40" i="6" s="1"/>
  <c r="E79" i="7" l="1"/>
  <c r="F79" i="7" s="1"/>
  <c r="A80" i="7"/>
  <c r="G41" i="6"/>
  <c r="A81" i="7" l="1"/>
  <c r="E80" i="7"/>
  <c r="F80" i="7" s="1"/>
  <c r="I41" i="6"/>
  <c r="J41" i="6" s="1"/>
  <c r="L41" i="6" s="1"/>
  <c r="A82" i="7" l="1"/>
  <c r="E81" i="7"/>
  <c r="F81" i="7" s="1"/>
  <c r="G42" i="6"/>
  <c r="E82" i="7" l="1"/>
  <c r="F82" i="7" s="1"/>
  <c r="A83" i="7"/>
  <c r="I42" i="6"/>
  <c r="J42" i="6" s="1"/>
  <c r="L42" i="6" s="1"/>
  <c r="A84" i="7" l="1"/>
  <c r="E83" i="7"/>
  <c r="F83" i="7" s="1"/>
  <c r="G43" i="6"/>
  <c r="E84" i="7" l="1"/>
  <c r="F84" i="7" s="1"/>
  <c r="A85" i="7"/>
  <c r="I43" i="6"/>
  <c r="J43" i="6" s="1"/>
  <c r="L43" i="6" s="1"/>
  <c r="E85" i="7" l="1"/>
  <c r="F85" i="7" s="1"/>
  <c r="A86" i="7"/>
  <c r="G44" i="6"/>
  <c r="E86" i="7" l="1"/>
  <c r="F86" i="7" s="1"/>
  <c r="A87" i="7"/>
  <c r="E87" i="7" s="1"/>
  <c r="F87" i="7" s="1"/>
  <c r="F88" i="7" s="1"/>
  <c r="I44" i="6"/>
  <c r="J44" i="6" s="1"/>
  <c r="L44" i="6" s="1"/>
  <c r="M4" i="7" l="1"/>
  <c r="G4" i="7"/>
  <c r="G45" i="6"/>
  <c r="I4" i="7" l="1"/>
  <c r="N4" i="7" s="1"/>
  <c r="O4" i="7" s="1"/>
  <c r="M5" i="7" s="1"/>
  <c r="I45" i="6"/>
  <c r="J45" i="6" s="1"/>
  <c r="L45" i="6" s="1"/>
  <c r="J4" i="7" l="1"/>
  <c r="G46" i="6"/>
  <c r="G5" i="7" l="1"/>
  <c r="L4" i="7"/>
  <c r="I46" i="6"/>
  <c r="J46" i="6" s="1"/>
  <c r="L46" i="6" s="1"/>
  <c r="I5" i="7" l="1"/>
  <c r="N5" i="7" s="1"/>
  <c r="O5" i="7" s="1"/>
  <c r="M6" i="7" s="1"/>
  <c r="G47" i="6"/>
  <c r="J5" i="7" l="1"/>
  <c r="I47" i="6"/>
  <c r="J47" i="6" s="1"/>
  <c r="L47" i="6" s="1"/>
  <c r="G6" i="7" l="1"/>
  <c r="I6" i="7" s="1"/>
  <c r="L5" i="7"/>
  <c r="G48" i="6"/>
  <c r="J6" i="7" l="1"/>
  <c r="N6" i="7"/>
  <c r="O6" i="7" s="1"/>
  <c r="M7" i="7" s="1"/>
  <c r="I48" i="6"/>
  <c r="J48" i="6" s="1"/>
  <c r="L48" i="6" s="1"/>
  <c r="L6" i="7" l="1"/>
  <c r="G7" i="7"/>
  <c r="I7" i="7" s="1"/>
  <c r="G49" i="6"/>
  <c r="J7" i="7" l="1"/>
  <c r="N7" i="7"/>
  <c r="O7" i="7" s="1"/>
  <c r="M8" i="7" s="1"/>
  <c r="I49" i="6"/>
  <c r="J49" i="6" s="1"/>
  <c r="L49" i="6" s="1"/>
  <c r="L7" i="7" l="1"/>
  <c r="G8" i="7"/>
  <c r="I8" i="7" s="1"/>
  <c r="G50" i="6"/>
  <c r="J8" i="7" l="1"/>
  <c r="N8" i="7"/>
  <c r="O8" i="7" s="1"/>
  <c r="M9" i="7" s="1"/>
  <c r="I50" i="6"/>
  <c r="J50" i="6" s="1"/>
  <c r="L50" i="6" s="1"/>
  <c r="L8" i="7" l="1"/>
  <c r="G9" i="7"/>
  <c r="G51" i="6"/>
  <c r="I9" i="7" l="1"/>
  <c r="N9" i="7" s="1"/>
  <c r="O9" i="7" s="1"/>
  <c r="M10" i="7" s="1"/>
  <c r="I51" i="6"/>
  <c r="J51" i="6" s="1"/>
  <c r="L51" i="6" s="1"/>
  <c r="J9" i="7" l="1"/>
  <c r="G52" i="6"/>
  <c r="G10" i="7" l="1"/>
  <c r="L9" i="7"/>
  <c r="I52" i="6"/>
  <c r="J52" i="6" s="1"/>
  <c r="L52" i="6" s="1"/>
  <c r="I10" i="7" l="1"/>
  <c r="N10" i="7" s="1"/>
  <c r="O10" i="7" s="1"/>
  <c r="M11" i="7" s="1"/>
  <c r="G53" i="6"/>
  <c r="J10" i="7" l="1"/>
  <c r="I53" i="6"/>
  <c r="J53" i="6" s="1"/>
  <c r="L53" i="6" s="1"/>
  <c r="G11" i="7" l="1"/>
  <c r="I11" i="7" s="1"/>
  <c r="L10" i="7"/>
  <c r="G54" i="6"/>
  <c r="J11" i="7" l="1"/>
  <c r="N11" i="7"/>
  <c r="O11" i="7" s="1"/>
  <c r="M12" i="7" s="1"/>
  <c r="I54" i="6"/>
  <c r="J54" i="6" s="1"/>
  <c r="L54" i="6" s="1"/>
  <c r="L11" i="7" l="1"/>
  <c r="G12" i="7"/>
  <c r="I12" i="7" s="1"/>
  <c r="G55" i="6"/>
  <c r="J12" i="7" l="1"/>
  <c r="N12" i="7"/>
  <c r="O12" i="7" s="1"/>
  <c r="M13" i="7" s="1"/>
  <c r="I55" i="6"/>
  <c r="J55" i="6" s="1"/>
  <c r="L55" i="6" s="1"/>
  <c r="L12" i="7" l="1"/>
  <c r="G13" i="7"/>
  <c r="I13" i="7" s="1"/>
  <c r="G56" i="6"/>
  <c r="J13" i="7" l="1"/>
  <c r="N13" i="7"/>
  <c r="O13" i="7" s="1"/>
  <c r="M14" i="7" s="1"/>
  <c r="I56" i="6"/>
  <c r="J56" i="6" s="1"/>
  <c r="L56" i="6" s="1"/>
  <c r="L13" i="7" l="1"/>
  <c r="G14" i="7"/>
  <c r="I14" i="7" s="1"/>
  <c r="G57" i="6"/>
  <c r="J14" i="7" l="1"/>
  <c r="N14" i="7"/>
  <c r="O14" i="7" s="1"/>
  <c r="M15" i="7" s="1"/>
  <c r="I57" i="6"/>
  <c r="J57" i="6" s="1"/>
  <c r="L57" i="6" s="1"/>
  <c r="L14" i="7" l="1"/>
  <c r="G15" i="7"/>
  <c r="I15" i="7" s="1"/>
  <c r="G58" i="6"/>
  <c r="J15" i="7" l="1"/>
  <c r="N15" i="7"/>
  <c r="O15" i="7" s="1"/>
  <c r="M16" i="7" s="1"/>
  <c r="I58" i="6"/>
  <c r="J58" i="6" s="1"/>
  <c r="L58" i="6" s="1"/>
  <c r="G16" i="7" l="1"/>
  <c r="I16" i="7" s="1"/>
  <c r="L15" i="7"/>
  <c r="G59" i="6"/>
  <c r="J16" i="7" l="1"/>
  <c r="N16" i="7"/>
  <c r="O16" i="7" s="1"/>
  <c r="M17" i="7" s="1"/>
  <c r="I59" i="6"/>
  <c r="J59" i="6" s="1"/>
  <c r="L59" i="6" s="1"/>
  <c r="L16" i="7" l="1"/>
  <c r="G17" i="7"/>
  <c r="I17" i="7" s="1"/>
  <c r="G60" i="6"/>
  <c r="J17" i="7" l="1"/>
  <c r="N17" i="7"/>
  <c r="O17" i="7" s="1"/>
  <c r="M18" i="7" s="1"/>
  <c r="I60" i="6"/>
  <c r="J60" i="6" s="1"/>
  <c r="L60" i="6" s="1"/>
  <c r="G18" i="7" l="1"/>
  <c r="L17" i="7"/>
  <c r="G61" i="6"/>
  <c r="I18" i="7" l="1"/>
  <c r="N18" i="7" s="1"/>
  <c r="O18" i="7" s="1"/>
  <c r="M19" i="7" s="1"/>
  <c r="I61" i="6"/>
  <c r="J61" i="6" s="1"/>
  <c r="L61" i="6" s="1"/>
  <c r="J18" i="7" l="1"/>
  <c r="G62" i="6"/>
  <c r="G19" i="7" l="1"/>
  <c r="I19" i="7" s="1"/>
  <c r="L18" i="7"/>
  <c r="I62" i="6"/>
  <c r="J62" i="6" s="1"/>
  <c r="L62" i="6" s="1"/>
  <c r="J19" i="7" l="1"/>
  <c r="N19" i="7"/>
  <c r="O19" i="7" s="1"/>
  <c r="M20" i="7" s="1"/>
  <c r="G63" i="6"/>
  <c r="G20" i="7" l="1"/>
  <c r="I20" i="7" s="1"/>
  <c r="L19" i="7"/>
  <c r="I63" i="6"/>
  <c r="J63" i="6" s="1"/>
  <c r="L63" i="6" s="1"/>
  <c r="J20" i="7" l="1"/>
  <c r="N20" i="7"/>
  <c r="O20" i="7" s="1"/>
  <c r="M21" i="7" s="1"/>
  <c r="G64" i="6"/>
  <c r="L20" i="7" l="1"/>
  <c r="G21" i="7"/>
  <c r="I21" i="7" s="1"/>
  <c r="I64" i="6"/>
  <c r="J64" i="6" s="1"/>
  <c r="L64" i="6" s="1"/>
  <c r="J21" i="7" l="1"/>
  <c r="N21" i="7"/>
  <c r="O21" i="7" s="1"/>
  <c r="M22" i="7" s="1"/>
  <c r="G65" i="6"/>
  <c r="G22" i="7" l="1"/>
  <c r="I22" i="7" s="1"/>
  <c r="L21" i="7"/>
  <c r="I65" i="6"/>
  <c r="J65" i="6" s="1"/>
  <c r="L65" i="6" s="1"/>
  <c r="J22" i="7" l="1"/>
  <c r="N22" i="7"/>
  <c r="O22" i="7" s="1"/>
  <c r="M23" i="7" s="1"/>
  <c r="G66" i="6"/>
  <c r="L22" i="7" l="1"/>
  <c r="G23" i="7"/>
  <c r="I23" i="7" s="1"/>
  <c r="I66" i="6"/>
  <c r="J66" i="6" s="1"/>
  <c r="L66" i="6" s="1"/>
  <c r="J23" i="7" l="1"/>
  <c r="N23" i="7"/>
  <c r="O23" i="7" s="1"/>
  <c r="M24" i="7" s="1"/>
  <c r="G67" i="6"/>
  <c r="L23" i="7" l="1"/>
  <c r="G24" i="7"/>
  <c r="I24" i="7" s="1"/>
  <c r="I67" i="6"/>
  <c r="J67" i="6" s="1"/>
  <c r="L67" i="6" s="1"/>
  <c r="J24" i="7" l="1"/>
  <c r="N24" i="7"/>
  <c r="O24" i="7" s="1"/>
  <c r="M25" i="7" s="1"/>
  <c r="G68" i="6"/>
  <c r="L24" i="7" l="1"/>
  <c r="G25" i="7"/>
  <c r="I25" i="7" s="1"/>
  <c r="I68" i="6"/>
  <c r="J68" i="6" s="1"/>
  <c r="L68" i="6" s="1"/>
  <c r="J25" i="7" l="1"/>
  <c r="N25" i="7"/>
  <c r="O25" i="7" s="1"/>
  <c r="M26" i="7" s="1"/>
  <c r="G69" i="6"/>
  <c r="L25" i="7" l="1"/>
  <c r="G26" i="7"/>
  <c r="I26" i="7" s="1"/>
  <c r="I69" i="6"/>
  <c r="J69" i="6" s="1"/>
  <c r="L69" i="6" s="1"/>
  <c r="J26" i="7" l="1"/>
  <c r="N26" i="7"/>
  <c r="O26" i="7" s="1"/>
  <c r="M27" i="7" s="1"/>
  <c r="G70" i="6"/>
  <c r="L26" i="7" l="1"/>
  <c r="G27" i="7"/>
  <c r="I27" i="7" s="1"/>
  <c r="I70" i="6"/>
  <c r="J70" i="6" s="1"/>
  <c r="L70" i="6" s="1"/>
  <c r="J27" i="7" l="1"/>
  <c r="N27" i="7"/>
  <c r="O27" i="7" s="1"/>
  <c r="M28" i="7" s="1"/>
  <c r="G71" i="6"/>
  <c r="L27" i="7" l="1"/>
  <c r="G28" i="7"/>
  <c r="I28" i="7" s="1"/>
  <c r="I71" i="6"/>
  <c r="J71" i="6" s="1"/>
  <c r="L71" i="6" s="1"/>
  <c r="J28" i="7" l="1"/>
  <c r="N28" i="7"/>
  <c r="O28" i="7" s="1"/>
  <c r="M29" i="7" s="1"/>
  <c r="G72" i="6"/>
  <c r="L28" i="7" l="1"/>
  <c r="G29" i="7"/>
  <c r="I29" i="7" s="1"/>
  <c r="I72" i="6"/>
  <c r="J72" i="6" s="1"/>
  <c r="L72" i="6" s="1"/>
  <c r="J29" i="7" l="1"/>
  <c r="N29" i="7"/>
  <c r="O29" i="7" s="1"/>
  <c r="M30" i="7" s="1"/>
  <c r="G73" i="6"/>
  <c r="L29" i="7" l="1"/>
  <c r="G30" i="7"/>
  <c r="I30" i="7" s="1"/>
  <c r="I73" i="6"/>
  <c r="J73" i="6" s="1"/>
  <c r="L73" i="6" s="1"/>
  <c r="J30" i="7" l="1"/>
  <c r="N30" i="7"/>
  <c r="O30" i="7" s="1"/>
  <c r="M31" i="7" s="1"/>
  <c r="G74" i="6"/>
  <c r="L30" i="7" l="1"/>
  <c r="G31" i="7"/>
  <c r="I31" i="7" s="1"/>
  <c r="I74" i="6"/>
  <c r="J74" i="6" s="1"/>
  <c r="L74" i="6" s="1"/>
  <c r="J31" i="7" l="1"/>
  <c r="N31" i="7"/>
  <c r="O31" i="7" s="1"/>
  <c r="M32" i="7" s="1"/>
  <c r="G75" i="6"/>
  <c r="L31" i="7" l="1"/>
  <c r="G32" i="7"/>
  <c r="I32" i="7" s="1"/>
  <c r="I75" i="6"/>
  <c r="J75" i="6" s="1"/>
  <c r="L75" i="6" s="1"/>
  <c r="J32" i="7" l="1"/>
  <c r="N32" i="7"/>
  <c r="O32" i="7" s="1"/>
  <c r="M33" i="7" s="1"/>
  <c r="G76" i="6"/>
  <c r="L32" i="7" l="1"/>
  <c r="G33" i="7"/>
  <c r="I33" i="7" s="1"/>
  <c r="I76" i="6"/>
  <c r="J76" i="6" s="1"/>
  <c r="L76" i="6" s="1"/>
  <c r="J33" i="7" l="1"/>
  <c r="N33" i="7"/>
  <c r="O33" i="7" s="1"/>
  <c r="M34" i="7" s="1"/>
  <c r="G77" i="6"/>
  <c r="L33" i="7" l="1"/>
  <c r="G34" i="7"/>
  <c r="I34" i="7" s="1"/>
  <c r="I77" i="6"/>
  <c r="J77" i="6" s="1"/>
  <c r="L77" i="6" s="1"/>
  <c r="J34" i="7" l="1"/>
  <c r="N34" i="7"/>
  <c r="O34" i="7" s="1"/>
  <c r="M35" i="7" s="1"/>
  <c r="G78" i="6"/>
  <c r="G35" i="7" l="1"/>
  <c r="L34" i="7"/>
  <c r="I78" i="6"/>
  <c r="J78" i="6" s="1"/>
  <c r="L78" i="6" s="1"/>
  <c r="I35" i="7" l="1"/>
  <c r="N35" i="7" s="1"/>
  <c r="O35" i="7" s="1"/>
  <c r="M36" i="7" s="1"/>
  <c r="G79" i="6"/>
  <c r="J35" i="7" l="1"/>
  <c r="L35" i="7" s="1"/>
  <c r="G36" i="7"/>
  <c r="I36" i="7" s="1"/>
  <c r="I79" i="6"/>
  <c r="J79" i="6" s="1"/>
  <c r="L79" i="6" s="1"/>
  <c r="J36" i="7" l="1"/>
  <c r="N36" i="7"/>
  <c r="O36" i="7" s="1"/>
  <c r="M37" i="7" s="1"/>
  <c r="G80" i="6"/>
  <c r="L36" i="7" l="1"/>
  <c r="G37" i="7"/>
  <c r="I37" i="7" s="1"/>
  <c r="I80" i="6"/>
  <c r="J80" i="6" s="1"/>
  <c r="L80" i="6" s="1"/>
  <c r="J37" i="7" l="1"/>
  <c r="N37" i="7"/>
  <c r="O37" i="7" s="1"/>
  <c r="M38" i="7" s="1"/>
  <c r="G81" i="6"/>
  <c r="L37" i="7" l="1"/>
  <c r="G38" i="7"/>
  <c r="I38" i="7" s="1"/>
  <c r="I81" i="6"/>
  <c r="J81" i="6" s="1"/>
  <c r="L81" i="6" s="1"/>
  <c r="J38" i="7" l="1"/>
  <c r="N38" i="7"/>
  <c r="O38" i="7" s="1"/>
  <c r="M39" i="7" s="1"/>
  <c r="G82" i="6"/>
  <c r="L38" i="7" l="1"/>
  <c r="G39" i="7"/>
  <c r="I39" i="7" s="1"/>
  <c r="I82" i="6"/>
  <c r="J82" i="6" s="1"/>
  <c r="L82" i="6" s="1"/>
  <c r="J39" i="7" l="1"/>
  <c r="N39" i="7"/>
  <c r="O39" i="7" s="1"/>
  <c r="M40" i="7" s="1"/>
  <c r="G83" i="6"/>
  <c r="L39" i="7" l="1"/>
  <c r="G40" i="7"/>
  <c r="I40" i="7" s="1"/>
  <c r="I83" i="6"/>
  <c r="J83" i="6" s="1"/>
  <c r="L83" i="6" s="1"/>
  <c r="J40" i="7" l="1"/>
  <c r="N40" i="7"/>
  <c r="O40" i="7" s="1"/>
  <c r="M41" i="7" s="1"/>
  <c r="G84" i="6"/>
  <c r="L40" i="7" l="1"/>
  <c r="G41" i="7"/>
  <c r="I41" i="7" s="1"/>
  <c r="I84" i="6"/>
  <c r="J84" i="6" s="1"/>
  <c r="L84" i="6" s="1"/>
  <c r="J41" i="7" l="1"/>
  <c r="N41" i="7"/>
  <c r="O41" i="7" s="1"/>
  <c r="M42" i="7" s="1"/>
  <c r="G85" i="6"/>
  <c r="L41" i="7" l="1"/>
  <c r="G42" i="7"/>
  <c r="I42" i="7" s="1"/>
  <c r="I85" i="6"/>
  <c r="J85" i="6" s="1"/>
  <c r="L85" i="6" s="1"/>
  <c r="J42" i="7" l="1"/>
  <c r="N42" i="7"/>
  <c r="O42" i="7" s="1"/>
  <c r="M43" i="7" s="1"/>
  <c r="G86" i="6"/>
  <c r="L42" i="7" l="1"/>
  <c r="G43" i="7"/>
  <c r="I43" i="7" s="1"/>
  <c r="I86" i="6"/>
  <c r="J86" i="6" s="1"/>
  <c r="L86" i="6" s="1"/>
  <c r="J43" i="7" l="1"/>
  <c r="N43" i="7"/>
  <c r="O43" i="7" s="1"/>
  <c r="M44" i="7" s="1"/>
  <c r="G87" i="6"/>
  <c r="I87" i="6" s="1"/>
  <c r="L43" i="7" l="1"/>
  <c r="G44" i="7"/>
  <c r="I44" i="7" s="1"/>
  <c r="J44" i="7" l="1"/>
  <c r="N44" i="7"/>
  <c r="O44" i="7" s="1"/>
  <c r="M45" i="7" s="1"/>
  <c r="L44" i="7" l="1"/>
  <c r="G45" i="7"/>
  <c r="I45" i="7" s="1"/>
  <c r="J45" i="7" l="1"/>
  <c r="N45" i="7"/>
  <c r="O45" i="7" s="1"/>
  <c r="M46" i="7" s="1"/>
  <c r="L45" i="7" l="1"/>
  <c r="G46" i="7"/>
  <c r="I46" i="7" s="1"/>
  <c r="J46" i="7" l="1"/>
  <c r="N46" i="7"/>
  <c r="O46" i="7" s="1"/>
  <c r="M47" i="7" s="1"/>
  <c r="L46" i="7" l="1"/>
  <c r="G47" i="7"/>
  <c r="I47" i="7" s="1"/>
  <c r="J47" i="7" l="1"/>
  <c r="N47" i="7"/>
  <c r="O47" i="7" s="1"/>
  <c r="M48" i="7" s="1"/>
  <c r="L47" i="7" l="1"/>
  <c r="G48" i="7"/>
  <c r="I48" i="7" l="1"/>
  <c r="N48" i="7" s="1"/>
  <c r="O48" i="7" s="1"/>
  <c r="M49" i="7" s="1"/>
  <c r="J48" i="7" l="1"/>
  <c r="L48" i="7" l="1"/>
  <c r="G49" i="7"/>
  <c r="I49" i="7" s="1"/>
  <c r="J49" i="7" l="1"/>
  <c r="N49" i="7"/>
  <c r="O49" i="7" s="1"/>
  <c r="M50" i="7" s="1"/>
  <c r="G50" i="7" l="1"/>
  <c r="I50" i="7" s="1"/>
  <c r="L49" i="7"/>
  <c r="J50" i="7" l="1"/>
  <c r="N50" i="7"/>
  <c r="O50" i="7" s="1"/>
  <c r="M51" i="7" s="1"/>
  <c r="G51" i="7" l="1"/>
  <c r="I51" i="7" s="1"/>
  <c r="L50" i="7"/>
  <c r="J51" i="7" l="1"/>
  <c r="N51" i="7"/>
  <c r="O51" i="7" s="1"/>
  <c r="M52" i="7" s="1"/>
  <c r="L51" i="7" l="1"/>
  <c r="G52" i="7"/>
  <c r="I52" i="7" s="1"/>
  <c r="J52" i="7" l="1"/>
  <c r="N52" i="7"/>
  <c r="O52" i="7" s="1"/>
  <c r="M53" i="7" s="1"/>
  <c r="G53" i="7" l="1"/>
  <c r="I53" i="7" s="1"/>
  <c r="L52" i="7"/>
  <c r="J53" i="7" l="1"/>
  <c r="N53" i="7"/>
  <c r="O53" i="7" s="1"/>
  <c r="M54" i="7" s="1"/>
  <c r="L53" i="7" l="1"/>
  <c r="G54" i="7"/>
  <c r="I54" i="7" s="1"/>
  <c r="J54" i="7" l="1"/>
  <c r="N54" i="7"/>
  <c r="O54" i="7" s="1"/>
  <c r="M55" i="7" s="1"/>
  <c r="L54" i="7" l="1"/>
  <c r="G55" i="7"/>
  <c r="I55" i="7" s="1"/>
  <c r="J55" i="7" l="1"/>
  <c r="N55" i="7"/>
  <c r="O55" i="7" s="1"/>
  <c r="M56" i="7" s="1"/>
  <c r="L55" i="7" l="1"/>
  <c r="G56" i="7"/>
  <c r="I56" i="7" s="1"/>
  <c r="J56" i="7" l="1"/>
  <c r="N56" i="7"/>
  <c r="O56" i="7" s="1"/>
  <c r="M57" i="7" s="1"/>
  <c r="L56" i="7" l="1"/>
  <c r="G57" i="7"/>
  <c r="I57" i="7" s="1"/>
  <c r="J57" i="7" l="1"/>
  <c r="N57" i="7"/>
  <c r="O57" i="7" s="1"/>
  <c r="M58" i="7" s="1"/>
  <c r="L57" i="7" l="1"/>
  <c r="G58" i="7"/>
  <c r="I58" i="7" s="1"/>
  <c r="J58" i="7" l="1"/>
  <c r="N58" i="7"/>
  <c r="O58" i="7" s="1"/>
  <c r="M59" i="7" s="1"/>
  <c r="G59" i="7" l="1"/>
  <c r="I59" i="7" s="1"/>
  <c r="L58" i="7"/>
  <c r="J59" i="7" l="1"/>
  <c r="N59" i="7"/>
  <c r="O59" i="7" s="1"/>
  <c r="M60" i="7" s="1"/>
  <c r="G60" i="7" l="1"/>
  <c r="I60" i="7" s="1"/>
  <c r="L59" i="7"/>
  <c r="J60" i="7" l="1"/>
  <c r="N60" i="7"/>
  <c r="O60" i="7" s="1"/>
  <c r="M61" i="7" s="1"/>
  <c r="L60" i="7" l="1"/>
  <c r="G61" i="7"/>
  <c r="I61" i="7" s="1"/>
  <c r="J61" i="7" l="1"/>
  <c r="N61" i="7"/>
  <c r="O61" i="7" s="1"/>
  <c r="M62" i="7" s="1"/>
  <c r="G62" i="7" l="1"/>
  <c r="I62" i="7" s="1"/>
  <c r="L61" i="7"/>
  <c r="J62" i="7" l="1"/>
  <c r="N62" i="7"/>
  <c r="O62" i="7" s="1"/>
  <c r="M63" i="7" s="1"/>
  <c r="L62" i="7" l="1"/>
  <c r="G63" i="7"/>
  <c r="I63" i="7" l="1"/>
  <c r="N63" i="7" s="1"/>
  <c r="O63" i="7" s="1"/>
  <c r="M64" i="7" s="1"/>
  <c r="J63" i="7" l="1"/>
  <c r="L63" i="7" l="1"/>
  <c r="G64" i="7"/>
  <c r="I64" i="7" s="1"/>
  <c r="J64" i="7" l="1"/>
  <c r="N64" i="7"/>
  <c r="O64" i="7" s="1"/>
  <c r="M65" i="7" s="1"/>
  <c r="L64" i="7" l="1"/>
  <c r="G65" i="7"/>
  <c r="I65" i="7" s="1"/>
  <c r="J65" i="7" l="1"/>
  <c r="N65" i="7"/>
  <c r="O65" i="7" s="1"/>
  <c r="M66" i="7" s="1"/>
  <c r="L65" i="7" l="1"/>
  <c r="G66" i="7"/>
  <c r="I66" i="7" s="1"/>
  <c r="J66" i="7" l="1"/>
  <c r="N66" i="7"/>
  <c r="O66" i="7" s="1"/>
  <c r="M67" i="7" s="1"/>
  <c r="L66" i="7" l="1"/>
  <c r="G67" i="7"/>
  <c r="I67" i="7" s="1"/>
  <c r="J67" i="7" l="1"/>
  <c r="N67" i="7"/>
  <c r="O67" i="7" s="1"/>
  <c r="M68" i="7" s="1"/>
  <c r="G68" i="7" l="1"/>
  <c r="I68" i="7" s="1"/>
  <c r="L67" i="7"/>
  <c r="J68" i="7" l="1"/>
  <c r="N68" i="7"/>
  <c r="O68" i="7" s="1"/>
  <c r="M69" i="7" s="1"/>
  <c r="L68" i="7" l="1"/>
  <c r="G69" i="7"/>
  <c r="I69" i="7" s="1"/>
  <c r="J69" i="7" l="1"/>
  <c r="N69" i="7"/>
  <c r="O69" i="7" s="1"/>
  <c r="M70" i="7" s="1"/>
  <c r="L69" i="7" l="1"/>
  <c r="G70" i="7"/>
  <c r="I70" i="7" s="1"/>
  <c r="J70" i="7" l="1"/>
  <c r="N70" i="7"/>
  <c r="O70" i="7" s="1"/>
  <c r="M71" i="7" s="1"/>
  <c r="G71" i="7" l="1"/>
  <c r="I71" i="7" s="1"/>
  <c r="L70" i="7"/>
  <c r="J71" i="7" l="1"/>
  <c r="N71" i="7"/>
  <c r="O71" i="7" s="1"/>
  <c r="M72" i="7" s="1"/>
  <c r="L71" i="7" l="1"/>
  <c r="G72" i="7"/>
  <c r="I72" i="7" s="1"/>
  <c r="J72" i="7" l="1"/>
  <c r="N72" i="7"/>
  <c r="O72" i="7" s="1"/>
  <c r="M73" i="7" s="1"/>
  <c r="L72" i="7" l="1"/>
  <c r="G73" i="7"/>
  <c r="I73" i="7" s="1"/>
  <c r="J73" i="7" l="1"/>
  <c r="N73" i="7"/>
  <c r="O73" i="7" s="1"/>
  <c r="M74" i="7" s="1"/>
  <c r="L73" i="7" l="1"/>
  <c r="G74" i="7"/>
  <c r="I74" i="7" s="1"/>
  <c r="J74" i="7" l="1"/>
  <c r="N74" i="7"/>
  <c r="O74" i="7" s="1"/>
  <c r="M75" i="7" s="1"/>
  <c r="L74" i="7" l="1"/>
  <c r="G75" i="7"/>
  <c r="I75" i="7" s="1"/>
  <c r="J75" i="7" l="1"/>
  <c r="N75" i="7"/>
  <c r="O75" i="7" s="1"/>
  <c r="M76" i="7" s="1"/>
  <c r="G76" i="7" l="1"/>
  <c r="I76" i="7" s="1"/>
  <c r="L75" i="7"/>
  <c r="J76" i="7" l="1"/>
  <c r="N76" i="7"/>
  <c r="O76" i="7" s="1"/>
  <c r="M77" i="7" s="1"/>
  <c r="L76" i="7" l="1"/>
  <c r="G77" i="7"/>
  <c r="I77" i="7" s="1"/>
  <c r="J77" i="7" l="1"/>
  <c r="N77" i="7"/>
  <c r="O77" i="7" s="1"/>
  <c r="M78" i="7" s="1"/>
  <c r="G78" i="7" l="1"/>
  <c r="I78" i="7" s="1"/>
  <c r="L77" i="7"/>
  <c r="J78" i="7" l="1"/>
  <c r="N78" i="7"/>
  <c r="O78" i="7" s="1"/>
  <c r="M79" i="7" s="1"/>
  <c r="L78" i="7" l="1"/>
  <c r="G79" i="7"/>
  <c r="I79" i="7" l="1"/>
  <c r="N79" i="7" s="1"/>
  <c r="O79" i="7" s="1"/>
  <c r="M80" i="7" s="1"/>
  <c r="J79" i="7" l="1"/>
  <c r="L79" i="7" l="1"/>
  <c r="G80" i="7"/>
  <c r="I80" i="7" s="1"/>
  <c r="J80" i="7" l="1"/>
  <c r="N80" i="7"/>
  <c r="O80" i="7" s="1"/>
  <c r="M81" i="7" s="1"/>
  <c r="L80" i="7" l="1"/>
  <c r="G81" i="7"/>
  <c r="I81" i="7" s="1"/>
  <c r="J81" i="7" l="1"/>
  <c r="N81" i="7"/>
  <c r="O81" i="7" s="1"/>
  <c r="M82" i="7" s="1"/>
  <c r="G82" i="7" l="1"/>
  <c r="I82" i="7" s="1"/>
  <c r="L81" i="7"/>
  <c r="J82" i="7" l="1"/>
  <c r="N82" i="7"/>
  <c r="O82" i="7" s="1"/>
  <c r="M83" i="7" s="1"/>
  <c r="G83" i="7" l="1"/>
  <c r="I83" i="7" s="1"/>
  <c r="L82" i="7"/>
  <c r="J83" i="7" l="1"/>
  <c r="N83" i="7"/>
  <c r="O83" i="7" s="1"/>
  <c r="M84" i="7" s="1"/>
  <c r="L83" i="7" l="1"/>
  <c r="G84" i="7"/>
  <c r="I84" i="7" s="1"/>
  <c r="J84" i="7" l="1"/>
  <c r="N84" i="7"/>
  <c r="O84" i="7" s="1"/>
  <c r="M85" i="7" s="1"/>
  <c r="G85" i="7" l="1"/>
  <c r="I85" i="7" s="1"/>
  <c r="L84" i="7"/>
  <c r="J85" i="7" l="1"/>
  <c r="N85" i="7"/>
  <c r="O85" i="7" s="1"/>
  <c r="M86" i="7" s="1"/>
  <c r="L85" i="7" l="1"/>
  <c r="G86" i="7"/>
  <c r="I86" i="7" s="1"/>
  <c r="J86" i="7" l="1"/>
  <c r="N86" i="7"/>
  <c r="O86" i="7" s="1"/>
  <c r="M87" i="7" s="1"/>
  <c r="L86" i="7" l="1"/>
  <c r="G87" i="7"/>
  <c r="I87" i="7" s="1"/>
  <c r="N87" i="7" s="1"/>
  <c r="O87" i="7" s="1"/>
</calcChain>
</file>

<file path=xl/sharedStrings.xml><?xml version="1.0" encoding="utf-8"?>
<sst xmlns="http://schemas.openxmlformats.org/spreadsheetml/2006/main" count="235" uniqueCount="183">
  <si>
    <t>Payments</t>
  </si>
  <si>
    <t>Implementation Steps</t>
  </si>
  <si>
    <t>Lease System Options</t>
  </si>
  <si>
    <t>Payment Templates</t>
  </si>
  <si>
    <t>Discount Rates</t>
  </si>
  <si>
    <t>Property Types</t>
  </si>
  <si>
    <t>-&gt;</t>
  </si>
  <si>
    <t>- Accounting Method</t>
  </si>
  <si>
    <t>- Short Term / Long Term Split</t>
  </si>
  <si>
    <t>- Periodic / Daily Compounding</t>
  </si>
  <si>
    <t>- Enable AP Invoice Creation</t>
  </si>
  <si>
    <t>- Enable Revenue Leases</t>
  </si>
  <si>
    <t>- Enable Sub-Leases</t>
  </si>
  <si>
    <t>- Enable AR Invoicing</t>
  </si>
  <si>
    <t>- ROU / Liability Flags</t>
  </si>
  <si>
    <t>- Amortize Over Team</t>
  </si>
  <si>
    <t>- Account Defaults</t>
  </si>
  <si>
    <t>- Options</t>
  </si>
  <si>
    <t>- Incremental Borrowing Rates</t>
  </si>
  <si>
    <t>- Define Lookups</t>
  </si>
  <si>
    <t>Event</t>
  </si>
  <si>
    <t>Description</t>
  </si>
  <si>
    <t>Date</t>
  </si>
  <si>
    <t>Supplier Identification</t>
  </si>
  <si>
    <t>- Create Property Types</t>
  </si>
  <si>
    <t>- Create Property Levels</t>
  </si>
  <si>
    <t>Identification of Properties</t>
  </si>
  <si>
    <t>Identify Suppliers for leasing out properties.
Note: Usually performed by Supplier onboarding team.</t>
  </si>
  <si>
    <t>Identify Properties to be taken on lease from the suppliers.
Note: This shall include review of areas, location, supply accessibility, etc.</t>
  </si>
  <si>
    <t>Signing of Letter of Intent</t>
  </si>
  <si>
    <t>Sign letter of intent and pay token money to the Supplier for locking of prices and initiating lease registration process.</t>
  </si>
  <si>
    <t>Signing of Lease Contract</t>
  </si>
  <si>
    <t>Complete Lease contract shall be signed by both the parties:</t>
  </si>
  <si>
    <t>1. Supplier - Lessor</t>
  </si>
  <si>
    <t>2. Customer - Lessee</t>
  </si>
  <si>
    <t>Below are the contract terms agreed with the Supplier (Landlord)</t>
  </si>
  <si>
    <t>1. Lease Start Date - 1-Jan-25</t>
  </si>
  <si>
    <t>2. Lease End Date - 31-Dec-29</t>
  </si>
  <si>
    <t>3. Supplier Name - A10 Dell supplier</t>
  </si>
  <si>
    <t>5. Entity taking property on Lease - A10 US OPS Legal Entity</t>
  </si>
  <si>
    <t>4. Supplier Site - A10 NY ADD</t>
  </si>
  <si>
    <t>Escalations Applicable</t>
  </si>
  <si>
    <t>1. Increase in Floor rental by 10% annually starting from 1-Jan-26</t>
  </si>
  <si>
    <t>2. Increase in vehicle rental by 5% every 2 years starting from 1-Jan-27</t>
  </si>
  <si>
    <t>Rights in the Contract</t>
  </si>
  <si>
    <t>Obligation</t>
  </si>
  <si>
    <t>1. 6th Floor in Sky Trade Towers (STT) with 20,000 Sq. Ft. area.</t>
  </si>
  <si>
    <t>Data</t>
  </si>
  <si>
    <t>- Primary - IFRS16</t>
  </si>
  <si>
    <t>- Secondary - ASC842</t>
  </si>
  <si>
    <t>- Enable Short Term / Long Term</t>
  </si>
  <si>
    <t>- Enable AP Invoicing</t>
  </si>
  <si>
    <t>- Enable Properties</t>
  </si>
  <si>
    <t>- Provide GL Accounts</t>
  </si>
  <si>
    <t>10-000-1953-00</t>
  </si>
  <si>
    <t>10-000-1953-0000-000</t>
  </si>
  <si>
    <t>10-000-2710-00</t>
  </si>
  <si>
    <t>10-000-2710-0000-000</t>
  </si>
  <si>
    <t>10-000-2730-00</t>
  </si>
  <si>
    <t>10-000-2720-0000-000</t>
  </si>
  <si>
    <t>10-000-2720-00</t>
  </si>
  <si>
    <t>10-000-2730-0000-000</t>
  </si>
  <si>
    <t>10-000-7300-00</t>
  </si>
  <si>
    <t>10-000-1600-00</t>
  </si>
  <si>
    <t>10-000-1600-0000-000</t>
  </si>
  <si>
    <t>10-000-7820-00</t>
  </si>
  <si>
    <t>10-000-4525-00</t>
  </si>
  <si>
    <t>10-000-4525-0000-000</t>
  </si>
  <si>
    <t>10-000-2210-00</t>
  </si>
  <si>
    <t>10-000-2210-0000-000</t>
  </si>
  <si>
    <t>10-000-2220-00</t>
  </si>
  <si>
    <t>10-000-2220-0000-000</t>
  </si>
  <si>
    <t>10-000-7420-00</t>
  </si>
  <si>
    <t>10-000-7420-0000-000</t>
  </si>
  <si>
    <t>10-000-1210-00</t>
  </si>
  <si>
    <t>10-000-1210-0000-000</t>
  </si>
  <si>
    <t>10-000-1970-00</t>
  </si>
  <si>
    <t>10-000-1970-0000-000</t>
  </si>
  <si>
    <t>10-000-1980-00</t>
  </si>
  <si>
    <t>10-000-1980-0000-000</t>
  </si>
  <si>
    <t>10-000-4504-00</t>
  </si>
  <si>
    <t>10-000-4504-0000-000</t>
  </si>
  <si>
    <t>ROU Asset</t>
  </si>
  <si>
    <t>Lease Liability</t>
  </si>
  <si>
    <t>Short Term Liability</t>
  </si>
  <si>
    <t>Long Term Liability</t>
  </si>
  <si>
    <t>Amortization Expense</t>
  </si>
  <si>
    <t>Accumulated Amortization</t>
  </si>
  <si>
    <t>Interest Expense</t>
  </si>
  <si>
    <t>Gain / Loss on Termination</t>
  </si>
  <si>
    <t>Payables Liability</t>
  </si>
  <si>
    <t>Payables Clearing</t>
  </si>
  <si>
    <t>Lease Expense</t>
  </si>
  <si>
    <t>Non-Compliance Expense</t>
  </si>
  <si>
    <t>Expense Leases</t>
  </si>
  <si>
    <t>Primary (IFRS)</t>
  </si>
  <si>
    <t>Secondary (ASC842)</t>
  </si>
  <si>
    <t>----</t>
  </si>
  <si>
    <t>Receivables</t>
  </si>
  <si>
    <t>Accrued Asset</t>
  </si>
  <si>
    <t>Receivables Clearing</t>
  </si>
  <si>
    <t>Gain / Loss</t>
  </si>
  <si>
    <t>Revenue</t>
  </si>
  <si>
    <t>- Car Parking Charges</t>
  </si>
  <si>
    <t>- ROU Flag - Yes</t>
  </si>
  <si>
    <t>- Payment Type - Rent</t>
  </si>
  <si>
    <t>- Payment Purpose - Base Rent</t>
  </si>
  <si>
    <t>- Generate Invoice Flag - Yes</t>
  </si>
  <si>
    <t>- Lease Liability Flag - Yes</t>
  </si>
  <si>
    <t>-  A10 IBR Index</t>
  </si>
  <si>
    <t>1/3/25 - 11.67%</t>
  </si>
  <si>
    <t>1/4/25 - 11.81%</t>
  </si>
  <si>
    <t>1/6/25 - 11.92%</t>
  </si>
  <si>
    <t>1/10/25 - 12.36%</t>
  </si>
  <si>
    <t>1/11/25 - 12.54%</t>
  </si>
  <si>
    <t>- Property Type - EQUIPMENTS</t>
  </si>
  <si>
    <t>- Property Level</t>
  </si>
  <si>
    <t>1. PLANT_MACHINERY</t>
  </si>
  <si>
    <t>2. OFFICE_EQUIPMENTS</t>
  </si>
  <si>
    <t>Options</t>
  </si>
  <si>
    <t>Note: This is highly expected to be materialized</t>
  </si>
  <si>
    <t>1. Sub-Lease Right (mentioned in Section 7.1 Para 2)</t>
  </si>
  <si>
    <t>2. Alteration Right (mentioned in Section 9.2 Para 4)</t>
  </si>
  <si>
    <t>1. Renewal Option Applicable for another 2 years @ USD 20,000 per month</t>
  </si>
  <si>
    <t>1. USD 10,000 per month for 6th Floor in STT office</t>
  </si>
  <si>
    <t>2. USD 2,000 per month for the motor vehicle</t>
  </si>
  <si>
    <t>1. Maintenance of Fence shall be born by A10 Dell supplier amounting to USD 500 per month (Section 3.1 Para 5 Table 2)</t>
  </si>
  <si>
    <t>Assets Identified</t>
  </si>
  <si>
    <t>2. Mercedes motor Vehicle for picking and dropping VIPs</t>
  </si>
  <si>
    <t>Period</t>
  </si>
  <si>
    <t>Cash Flow</t>
  </si>
  <si>
    <t>Discounting Rate</t>
  </si>
  <si>
    <t>PVF</t>
  </si>
  <si>
    <t>Present Value</t>
  </si>
  <si>
    <t>1/1/25 - 9.25%</t>
  </si>
  <si>
    <t>1/2/25 - 10.56%</t>
  </si>
  <si>
    <t>Period Num</t>
  </si>
  <si>
    <t>Opening Liability</t>
  </si>
  <si>
    <t>Cash Flows</t>
  </si>
  <si>
    <t>Closing Liability</t>
  </si>
  <si>
    <t>Right of Use Asset</t>
  </si>
  <si>
    <t>Amortization</t>
  </si>
  <si>
    <t>Closing Right of Use</t>
  </si>
  <si>
    <t>Present Value Computation</t>
  </si>
  <si>
    <t>Lease Liability Schedule</t>
  </si>
  <si>
    <t>Right of Use Schedule</t>
  </si>
  <si>
    <t>Review IFRS / US GAAP Schedules</t>
  </si>
  <si>
    <t>Generate Schedules for the following reporting purposes:</t>
  </si>
  <si>
    <t>1. IFRS16 (Global Reporting)</t>
  </si>
  <si>
    <t>2. ASC842 (Local Reporting - US GAAP)</t>
  </si>
  <si>
    <t>Initiation Alterations on Property</t>
  </si>
  <si>
    <t>Alterations in property to be made to suit Customer needs since the same properties are to be provided on Sub-Leases to customers:</t>
  </si>
  <si>
    <t>1. Flooring change</t>
  </si>
  <si>
    <t>2. Chairs change</t>
  </si>
  <si>
    <t>3. Addition of Meeting rooms</t>
  </si>
  <si>
    <t>4. Creation of Workspaces</t>
  </si>
  <si>
    <t>5. Cafeteria enhacements</t>
  </si>
  <si>
    <t>Identification of Customers</t>
  </si>
  <si>
    <t>Identify Customers for entering into Sub-Leases based on the properties identified from Suppliers</t>
  </si>
  <si>
    <t>Note: This process involves bidding / quoting / negotiating / awarding</t>
  </si>
  <si>
    <t>Finalization of Customer</t>
  </si>
  <si>
    <t>Finalize customer along with negotiated terms including properties to be provided for rentals</t>
  </si>
  <si>
    <t>- Business Unit - A15 US BU / A10 Business Unit</t>
  </si>
  <si>
    <t>Note: This also includes agreement on alterations to be made</t>
  </si>
  <si>
    <t>Lease Booking</t>
  </si>
  <si>
    <t>ROU</t>
  </si>
  <si>
    <t>Lease Liab</t>
  </si>
  <si>
    <t>2 Years</t>
  </si>
  <si>
    <t>Amendment</t>
  </si>
  <si>
    <t>(Scope Decrease)</t>
  </si>
  <si>
    <t>Reserve</t>
  </si>
  <si>
    <t>Creation of Sub-Lease</t>
  </si>
  <si>
    <t>1. Supplier - Sub-Lessee / Lessor</t>
  </si>
  <si>
    <t>Assets Identified - Separate Leases</t>
  </si>
  <si>
    <t>3. Customer Name - ABC Application Software</t>
  </si>
  <si>
    <t>4. Entity providing property on Lease - A10 US OPS Legal Entity</t>
  </si>
  <si>
    <t>1. USD 20,000 per month for 6th Floor in STT office</t>
  </si>
  <si>
    <t>Contract 2</t>
  </si>
  <si>
    <t>Contract 1 (Office Space)</t>
  </si>
  <si>
    <t>1. USD 5,000 per month for the motor vehicle</t>
  </si>
  <si>
    <t>1. Mercedes motor Vehicle for picking and dropping VIPs</t>
  </si>
  <si>
    <t>2. No payments to be made between 1/1/26 to 30/6/26</t>
  </si>
  <si>
    <t>Below are the contract terms agreed with the Supplier (Client)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</si>
</sst>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 * #,##0.00_ ;_ * \-#,##0.00_ ;_ * &quot;-&quot;????_ ;_ @_ "/>
    <numFmt numFmtId="166" formatCode="0.00000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 tint="0.249977111117893"/>
      <name val="Aptos Narrow"/>
      <family val="2"/>
      <scheme val="minor"/>
    </font>
    <font>
      <sz val="11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EFF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164" fontId="0" fillId="0" borderId="0" xfId="1" applyFont="1"/>
    <xf numFmtId="0" fontId="0" fillId="2" borderId="0" xfId="0" applyFill="1"/>
    <xf numFmtId="0" fontId="0" fillId="0" borderId="0" xfId="0" quotePrefix="1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1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9" fontId="0" fillId="0" borderId="0" xfId="0" applyNumberFormat="1" applyAlignment="1">
      <alignment vertical="center"/>
    </xf>
    <xf numFmtId="0" fontId="4" fillId="3" borderId="1" xfId="0" applyFont="1" applyFill="1" applyBorder="1"/>
    <xf numFmtId="0" fontId="5" fillId="0" borderId="0" xfId="2" quotePrefix="1"/>
    <xf numFmtId="0" fontId="3" fillId="0" borderId="0" xfId="0" applyFont="1" applyAlignment="1">
      <alignment vertical="center"/>
    </xf>
    <xf numFmtId="17" fontId="0" fillId="0" borderId="0" xfId="0" applyNumberFormat="1"/>
    <xf numFmtId="10" fontId="0" fillId="0" borderId="0" xfId="0" applyNumberFormat="1"/>
    <xf numFmtId="165" fontId="0" fillId="0" borderId="0" xfId="0" applyNumberFormat="1"/>
    <xf numFmtId="164" fontId="0" fillId="0" borderId="0" xfId="0" applyNumberFormat="1"/>
    <xf numFmtId="166" fontId="0" fillId="0" borderId="0" xfId="0" applyNumberFormat="1"/>
    <xf numFmtId="0" fontId="6" fillId="4" borderId="0" xfId="0" applyFont="1" applyFill="1"/>
    <xf numFmtId="0" fontId="0" fillId="7" borderId="0" xfId="0" applyFill="1"/>
    <xf numFmtId="164" fontId="0" fillId="0" borderId="1" xfId="0" applyNumberFormat="1" applyBorder="1"/>
    <xf numFmtId="165" fontId="0" fillId="0" borderId="1" xfId="0" applyNumberFormat="1" applyBorder="1"/>
    <xf numFmtId="0" fontId="6" fillId="4" borderId="0" xfId="0" applyFont="1" applyFill="1" applyAlignment="1">
      <alignment horizont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5" fillId="0" borderId="0" xfId="2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quotePrefix="1" applyAlignment="1">
      <alignment wrapText="1"/>
    </xf>
    <xf numFmtId="0" fontId="0" fillId="8" borderId="0" xfId="0" applyFill="1" applyAlignment="1">
      <alignment vertical="center"/>
    </xf>
    <xf numFmtId="165" fontId="0" fillId="9" borderId="0" xfId="0" applyNumberFormat="1" applyFill="1"/>
    <xf numFmtId="164" fontId="0" fillId="9" borderId="0" xfId="0" applyNumberFormat="1" applyFill="1"/>
    <xf numFmtId="0" fontId="2" fillId="3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4" borderId="0" xfId="0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4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7" fillId="10" borderId="2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/>
    </xf>
    <xf numFmtId="0" fontId="7" fillId="10" borderId="3" xfId="0" applyFont="1" applyFill="1" applyBorder="1" applyAlignment="1">
      <alignment horizont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28222</xdr:colOff>
      <xdr:row>0</xdr:row>
      <xdr:rowOff>42334</xdr:rowOff>
    </xdr:from>
    <xdr:to>
      <xdr:col>2</xdr:col>
      <xdr:colOff>1024516</xdr:colOff>
      <xdr:row>0</xdr:row>
      <xdr:rowOff>563034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8D5A6CD-D489-4316-B53E-C9F6E875D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" y="42334"/>
          <a:ext cx="3206094" cy="52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28222</xdr:colOff>
      <xdr:row>0</xdr:row>
      <xdr:rowOff>42334</xdr:rowOff>
    </xdr:from>
    <xdr:to>
      <xdr:col>2</xdr:col>
      <xdr:colOff>91066</xdr:colOff>
      <xdr:row>0</xdr:row>
      <xdr:rowOff>563034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4D86FA6-9E04-41C6-9694-D099CC09A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" y="42334"/>
          <a:ext cx="3206094" cy="52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28222</xdr:colOff>
      <xdr:row>0</xdr:row>
      <xdr:rowOff>42334</xdr:rowOff>
    </xdr:from>
    <xdr:to>
      <xdr:col>3</xdr:col>
      <xdr:colOff>167266</xdr:colOff>
      <xdr:row>0</xdr:row>
      <xdr:rowOff>563034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06A961A-FE8E-4179-884F-10B4200B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" y="42334"/>
          <a:ext cx="3206094" cy="52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28222</xdr:colOff>
      <xdr:row>0</xdr:row>
      <xdr:rowOff>42334</xdr:rowOff>
    </xdr:from>
    <xdr:to>
      <xdr:col>3</xdr:col>
      <xdr:colOff>167266</xdr:colOff>
      <xdr:row>0</xdr:row>
      <xdr:rowOff>563034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FE6CBE-A9C3-41AF-A239-96EE18A0C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" y="42334"/>
          <a:ext cx="3206094" cy="52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28222</xdr:colOff>
      <xdr:row>0</xdr:row>
      <xdr:rowOff>42334</xdr:rowOff>
    </xdr:from>
    <xdr:to>
      <xdr:col>1</xdr:col>
      <xdr:colOff>1338841</xdr:colOff>
      <xdr:row>0</xdr:row>
      <xdr:rowOff>563034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E51B1B-8A30-4343-B5B9-E75C2750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" y="42334"/>
          <a:ext cx="3206094" cy="52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ell\Desktop\OEG%20-%20Order%20Management%20Training%20Sheet.xlsx" TargetMode="External"/><Relationship Id="rId1" Type="http://schemas.openxmlformats.org/officeDocument/2006/relationships/externalLinkPath" Target="/Users/dell/Desktop/OEG%20-%20Order%20Management%20Training%20She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der Management Training Lists"/>
      <sheetName val="Fusion Basics"/>
      <sheetName val="Order Management Terminologies"/>
      <sheetName val="Orchestration Cycle"/>
      <sheetName val="Data Sheet"/>
      <sheetName val="1.SCM Structure Setups"/>
      <sheetName val="2.Roles and Data Access"/>
      <sheetName val="3.Item Setup"/>
      <sheetName val="4.Customer Setup"/>
      <sheetName val="5.Pricing Setups"/>
      <sheetName val="6.Picking &amp; Shipping Setups"/>
      <sheetName val="7.GOP Setups"/>
      <sheetName val="8.OM Setups"/>
      <sheetName val="9.AR Invoice Setup"/>
      <sheetName val="Approvals"/>
      <sheetName val="Transformation Rules"/>
      <sheetName val="OM Numbering"/>
      <sheetName val="Holds"/>
      <sheetName val="Constraints"/>
      <sheetName val="Returns"/>
      <sheetName val="Customization of Orch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62D14-E418-43D7-A430-0B29DAD4852D}">
  <dimension ref="A1:G22"/>
  <sheetViews>
    <sheetView showGridLines="0" zoomScale="130" zoomScaleNormal="130" workbookViewId="0">
      <selection sqref="A1:G1"/>
    </sheetView>
  </sheetViews>
  <sheetFormatPr defaultRowHeight="15" x14ac:dyDescent="0.25"/>
  <cols>
    <col min="1" max="1" width="26.140625" customWidth="1"/>
    <col min="2" max="2" width="7" style="4" customWidth="1"/>
    <col min="3" max="3" width="26.140625" customWidth="1"/>
    <col min="4" max="4" width="7" style="4" customWidth="1"/>
    <col min="5" max="5" width="26.140625" customWidth="1"/>
    <col min="6" max="6" width="7" style="4" customWidth="1"/>
    <col min="7" max="7" width="26.140625" customWidth="1"/>
  </cols>
  <sheetData>
    <row r="1" spans="1:7" ht="47.1" customHeight="1" x14ac:dyDescent="0.25">
      <c r="A1" s="40"/>
      <c r="B1" s="41"/>
      <c r="C1" s="41"/>
      <c r="D1" s="41"/>
      <c r="E1" s="41"/>
      <c r="F1" s="41"/>
      <c r="G1" s="42"/>
    </row>
    <row r="2" spans="1:7" x14ac:dyDescent="0.25">
      <c r="A2" s="34" t="s">
        <v>1</v>
      </c>
      <c r="B2" s="34"/>
      <c r="C2" s="34"/>
      <c r="D2" s="34"/>
      <c r="E2" s="34"/>
      <c r="F2" s="34"/>
      <c r="G2" s="34"/>
    </row>
    <row r="4" spans="1:7" x14ac:dyDescent="0.25">
      <c r="A4" s="24" t="s">
        <v>2</v>
      </c>
      <c r="B4" s="5" t="s">
        <v>6</v>
      </c>
      <c r="C4" s="24" t="s">
        <v>3</v>
      </c>
      <c r="D4" s="5" t="s">
        <v>6</v>
      </c>
      <c r="E4" s="24" t="s">
        <v>4</v>
      </c>
      <c r="F4" s="5" t="s">
        <v>6</v>
      </c>
      <c r="G4" s="24" t="s">
        <v>5</v>
      </c>
    </row>
    <row r="6" spans="1:7" x14ac:dyDescent="0.25">
      <c r="A6" s="3" t="s">
        <v>7</v>
      </c>
      <c r="C6" s="3" t="s">
        <v>14</v>
      </c>
      <c r="E6" s="3" t="s">
        <v>18</v>
      </c>
      <c r="G6" s="3" t="s">
        <v>19</v>
      </c>
    </row>
    <row r="7" spans="1:7" x14ac:dyDescent="0.25">
      <c r="A7" s="3" t="s">
        <v>8</v>
      </c>
      <c r="C7" s="3" t="s">
        <v>15</v>
      </c>
      <c r="E7" s="3"/>
      <c r="G7" s="3" t="s">
        <v>24</v>
      </c>
    </row>
    <row r="8" spans="1:7" x14ac:dyDescent="0.25">
      <c r="A8" s="3" t="s">
        <v>9</v>
      </c>
      <c r="C8" s="3" t="s">
        <v>16</v>
      </c>
      <c r="G8" s="3" t="s">
        <v>25</v>
      </c>
    </row>
    <row r="9" spans="1:7" x14ac:dyDescent="0.25">
      <c r="A9" s="3" t="s">
        <v>10</v>
      </c>
      <c r="C9" s="3" t="s">
        <v>17</v>
      </c>
    </row>
    <row r="10" spans="1:7" x14ac:dyDescent="0.25">
      <c r="A10" s="3" t="s">
        <v>11</v>
      </c>
    </row>
    <row r="11" spans="1:7" x14ac:dyDescent="0.25">
      <c r="A11" s="3" t="s">
        <v>12</v>
      </c>
    </row>
    <row r="12" spans="1:7" x14ac:dyDescent="0.25">
      <c r="A12" s="3" t="s">
        <v>13</v>
      </c>
    </row>
    <row r="14" spans="1:7" x14ac:dyDescent="0.25">
      <c r="A14" s="35" t="s">
        <v>47</v>
      </c>
      <c r="B14" s="35"/>
      <c r="C14" s="35"/>
      <c r="D14" s="35"/>
      <c r="E14" s="35"/>
      <c r="F14" s="35"/>
      <c r="G14" s="35"/>
    </row>
    <row r="15" spans="1:7" ht="30" x14ac:dyDescent="0.25">
      <c r="A15" s="30" t="s">
        <v>162</v>
      </c>
      <c r="C15" s="3" t="s">
        <v>103</v>
      </c>
      <c r="E15" s="3" t="s">
        <v>109</v>
      </c>
      <c r="G15" s="3" t="s">
        <v>115</v>
      </c>
    </row>
    <row r="16" spans="1:7" x14ac:dyDescent="0.25">
      <c r="A16" s="3" t="s">
        <v>48</v>
      </c>
      <c r="C16" s="3" t="s">
        <v>105</v>
      </c>
      <c r="E16" s="3" t="s">
        <v>134</v>
      </c>
      <c r="G16" s="3" t="s">
        <v>116</v>
      </c>
    </row>
    <row r="17" spans="1:7" x14ac:dyDescent="0.25">
      <c r="A17" s="3" t="s">
        <v>49</v>
      </c>
      <c r="C17" s="3" t="s">
        <v>106</v>
      </c>
      <c r="E17" s="3" t="s">
        <v>135</v>
      </c>
      <c r="G17" t="s">
        <v>117</v>
      </c>
    </row>
    <row r="18" spans="1:7" x14ac:dyDescent="0.25">
      <c r="A18" s="3" t="s">
        <v>50</v>
      </c>
      <c r="C18" s="3" t="s">
        <v>107</v>
      </c>
      <c r="E18" s="3" t="s">
        <v>110</v>
      </c>
      <c r="G18" t="s">
        <v>118</v>
      </c>
    </row>
    <row r="19" spans="1:7" x14ac:dyDescent="0.25">
      <c r="A19" s="3" t="s">
        <v>52</v>
      </c>
      <c r="C19" s="3" t="s">
        <v>104</v>
      </c>
      <c r="E19" s="3" t="s">
        <v>111</v>
      </c>
    </row>
    <row r="20" spans="1:7" x14ac:dyDescent="0.25">
      <c r="A20" s="3" t="s">
        <v>51</v>
      </c>
      <c r="C20" s="3" t="s">
        <v>108</v>
      </c>
      <c r="E20" s="3" t="s">
        <v>112</v>
      </c>
    </row>
    <row r="21" spans="1:7" x14ac:dyDescent="0.25">
      <c r="A21" s="3" t="s">
        <v>13</v>
      </c>
      <c r="C21" s="13" t="s">
        <v>53</v>
      </c>
      <c r="E21" s="3" t="s">
        <v>113</v>
      </c>
    </row>
    <row r="22" spans="1:7" x14ac:dyDescent="0.25">
      <c r="A22" s="3" t="s">
        <v>12</v>
      </c>
      <c r="E22" s="3" t="s">
        <v>114</v>
      </c>
    </row>
  </sheetData>
  <mergeCells count="3">
    <mergeCell ref="A2:G2"/>
    <mergeCell ref="A14:G14"/>
    <mergeCell ref="A1:G1"/>
  </mergeCells>
  <hyperlinks>
    <hyperlink ref="C21" location="GL_ACCOUNTS!A1" display="- Provide GL Accounts" xr:uid="{B18DC438-E67B-44E5-91D7-E2426768B4F8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74D14-D617-46BF-A310-BE394B308B06}">
  <dimension ref="A1:D97"/>
  <sheetViews>
    <sheetView zoomScale="120" zoomScaleNormal="120" workbookViewId="0">
      <selection sqref="A1:C1"/>
    </sheetView>
  </sheetViews>
  <sheetFormatPr defaultColWidth="8.7109375" defaultRowHeight="15" x14ac:dyDescent="0.25"/>
  <cols>
    <col min="1" max="1" width="16.140625" style="9" customWidth="1"/>
    <col min="2" max="2" width="31" style="9" customWidth="1"/>
    <col min="3" max="3" width="74.42578125" style="7" customWidth="1"/>
    <col min="4" max="16384" width="8.7109375" style="7"/>
  </cols>
  <sheetData>
    <row r="1" spans="1:3" ht="47.1" customHeight="1" x14ac:dyDescent="0.25">
      <c r="A1" s="40"/>
      <c r="B1" s="41"/>
      <c r="C1" s="42"/>
    </row>
    <row r="2" spans="1:3" x14ac:dyDescent="0.25">
      <c r="A2" s="6" t="s">
        <v>22</v>
      </c>
      <c r="B2" s="6" t="s">
        <v>20</v>
      </c>
      <c r="C2" s="6" t="s">
        <v>21</v>
      </c>
    </row>
    <row r="3" spans="1:3" ht="30" x14ac:dyDescent="0.25">
      <c r="A3" s="8">
        <v>45627</v>
      </c>
      <c r="B3" s="9" t="s">
        <v>23</v>
      </c>
      <c r="C3" s="10" t="s">
        <v>27</v>
      </c>
    </row>
    <row r="4" spans="1:3" x14ac:dyDescent="0.25">
      <c r="A4" s="36"/>
      <c r="B4" s="36"/>
      <c r="C4" s="36"/>
    </row>
    <row r="5" spans="1:3" ht="30" x14ac:dyDescent="0.25">
      <c r="A5" s="8">
        <v>45631</v>
      </c>
      <c r="B5" s="9" t="s">
        <v>26</v>
      </c>
      <c r="C5" s="10" t="s">
        <v>28</v>
      </c>
    </row>
    <row r="6" spans="1:3" x14ac:dyDescent="0.25">
      <c r="A6" s="8"/>
      <c r="C6" s="10"/>
    </row>
    <row r="7" spans="1:3" x14ac:dyDescent="0.25">
      <c r="A7" s="8"/>
      <c r="C7" s="7" t="s">
        <v>127</v>
      </c>
    </row>
    <row r="8" spans="1:3" x14ac:dyDescent="0.25">
      <c r="A8" s="8"/>
      <c r="C8" s="7" t="s">
        <v>46</v>
      </c>
    </row>
    <row r="9" spans="1:3" x14ac:dyDescent="0.25">
      <c r="A9" s="8"/>
      <c r="C9" s="7" t="s">
        <v>128</v>
      </c>
    </row>
    <row r="10" spans="1:3" x14ac:dyDescent="0.25">
      <c r="A10" s="25"/>
      <c r="B10" s="25"/>
      <c r="C10" s="25"/>
    </row>
    <row r="11" spans="1:3" ht="30" x14ac:dyDescent="0.25">
      <c r="A11" s="8">
        <v>45641</v>
      </c>
      <c r="B11" s="9" t="s">
        <v>29</v>
      </c>
      <c r="C11" s="10" t="s">
        <v>30</v>
      </c>
    </row>
    <row r="12" spans="1:3" x14ac:dyDescent="0.25">
      <c r="A12" s="36"/>
      <c r="B12" s="36"/>
      <c r="C12" s="36"/>
    </row>
    <row r="13" spans="1:3" ht="29.1" customHeight="1" x14ac:dyDescent="0.25">
      <c r="A13" s="8">
        <v>45643</v>
      </c>
      <c r="B13" s="9" t="s">
        <v>157</v>
      </c>
      <c r="C13" s="29" t="s">
        <v>158</v>
      </c>
    </row>
    <row r="14" spans="1:3" x14ac:dyDescent="0.25">
      <c r="C14" s="28" t="s">
        <v>159</v>
      </c>
    </row>
    <row r="15" spans="1:3" x14ac:dyDescent="0.25">
      <c r="A15" s="36"/>
      <c r="B15" s="36"/>
      <c r="C15" s="36"/>
    </row>
    <row r="16" spans="1:3" x14ac:dyDescent="0.25">
      <c r="A16" s="8">
        <v>45654</v>
      </c>
      <c r="B16" s="9" t="s">
        <v>160</v>
      </c>
      <c r="C16" s="28" t="s">
        <v>161</v>
      </c>
    </row>
    <row r="17" spans="1:4" x14ac:dyDescent="0.25">
      <c r="C17" s="28" t="s">
        <v>163</v>
      </c>
    </row>
    <row r="18" spans="1:4" x14ac:dyDescent="0.25">
      <c r="A18" s="36"/>
      <c r="B18" s="36"/>
      <c r="C18" s="36"/>
    </row>
    <row r="19" spans="1:4" x14ac:dyDescent="0.25">
      <c r="A19" s="8">
        <v>45658</v>
      </c>
      <c r="B19" s="9" t="s">
        <v>31</v>
      </c>
      <c r="C19" s="7" t="s">
        <v>32</v>
      </c>
    </row>
    <row r="20" spans="1:4" x14ac:dyDescent="0.25">
      <c r="C20" s="7" t="s">
        <v>33</v>
      </c>
    </row>
    <row r="21" spans="1:4" x14ac:dyDescent="0.25">
      <c r="C21" s="7" t="s">
        <v>34</v>
      </c>
    </row>
    <row r="23" spans="1:4" x14ac:dyDescent="0.25">
      <c r="C23" s="14" t="s">
        <v>35</v>
      </c>
    </row>
    <row r="24" spans="1:4" x14ac:dyDescent="0.25">
      <c r="C24" s="7" t="s">
        <v>36</v>
      </c>
    </row>
    <row r="25" spans="1:4" x14ac:dyDescent="0.25">
      <c r="C25" s="7" t="s">
        <v>37</v>
      </c>
    </row>
    <row r="26" spans="1:4" x14ac:dyDescent="0.25">
      <c r="C26" s="7" t="s">
        <v>38</v>
      </c>
      <c r="D26" s="11"/>
    </row>
    <row r="27" spans="1:4" x14ac:dyDescent="0.25">
      <c r="C27" s="7" t="s">
        <v>40</v>
      </c>
      <c r="D27" s="11"/>
    </row>
    <row r="28" spans="1:4" x14ac:dyDescent="0.25">
      <c r="C28" s="7" t="s">
        <v>39</v>
      </c>
    </row>
    <row r="30" spans="1:4" x14ac:dyDescent="0.25">
      <c r="C30" s="14" t="s">
        <v>127</v>
      </c>
    </row>
    <row r="31" spans="1:4" x14ac:dyDescent="0.25">
      <c r="C31" s="7" t="s">
        <v>46</v>
      </c>
    </row>
    <row r="32" spans="1:4" x14ac:dyDescent="0.25">
      <c r="C32" s="7" t="s">
        <v>128</v>
      </c>
    </row>
    <row r="34" spans="3:3" x14ac:dyDescent="0.25">
      <c r="C34" s="14" t="s">
        <v>0</v>
      </c>
    </row>
    <row r="35" spans="3:3" x14ac:dyDescent="0.25">
      <c r="C35" s="7" t="s">
        <v>124</v>
      </c>
    </row>
    <row r="36" spans="3:3" x14ac:dyDescent="0.25">
      <c r="C36" s="7" t="s">
        <v>125</v>
      </c>
    </row>
    <row r="38" spans="3:3" x14ac:dyDescent="0.25">
      <c r="C38" s="14" t="s">
        <v>41</v>
      </c>
    </row>
    <row r="39" spans="3:3" x14ac:dyDescent="0.25">
      <c r="C39" s="7" t="s">
        <v>42</v>
      </c>
    </row>
    <row r="40" spans="3:3" x14ac:dyDescent="0.25">
      <c r="C40" s="7" t="s">
        <v>43</v>
      </c>
    </row>
    <row r="42" spans="3:3" x14ac:dyDescent="0.25">
      <c r="C42" s="14" t="s">
        <v>119</v>
      </c>
    </row>
    <row r="43" spans="3:3" x14ac:dyDescent="0.25">
      <c r="C43" s="7" t="s">
        <v>123</v>
      </c>
    </row>
    <row r="44" spans="3:3" x14ac:dyDescent="0.25">
      <c r="C44" s="7" t="s">
        <v>120</v>
      </c>
    </row>
    <row r="46" spans="3:3" x14ac:dyDescent="0.25">
      <c r="C46" s="14" t="s">
        <v>44</v>
      </c>
    </row>
    <row r="47" spans="3:3" x14ac:dyDescent="0.25">
      <c r="C47" s="7" t="s">
        <v>121</v>
      </c>
    </row>
    <row r="48" spans="3:3" x14ac:dyDescent="0.25">
      <c r="C48" s="7" t="s">
        <v>122</v>
      </c>
    </row>
    <row r="50" spans="1:3" x14ac:dyDescent="0.25">
      <c r="C50" s="14" t="s">
        <v>45</v>
      </c>
    </row>
    <row r="51" spans="1:3" ht="30" x14ac:dyDescent="0.25">
      <c r="C51" s="10" t="s">
        <v>126</v>
      </c>
    </row>
    <row r="52" spans="1:3" x14ac:dyDescent="0.25">
      <c r="A52" s="26"/>
      <c r="B52" s="26"/>
      <c r="C52" s="25"/>
    </row>
    <row r="53" spans="1:3" x14ac:dyDescent="0.25">
      <c r="A53" s="8">
        <v>45658</v>
      </c>
      <c r="B53" s="9" t="s">
        <v>146</v>
      </c>
      <c r="C53" s="7" t="s">
        <v>147</v>
      </c>
    </row>
    <row r="54" spans="1:3" x14ac:dyDescent="0.25">
      <c r="C54" s="27" t="s">
        <v>148</v>
      </c>
    </row>
    <row r="55" spans="1:3" x14ac:dyDescent="0.25">
      <c r="C55" s="27" t="s">
        <v>149</v>
      </c>
    </row>
    <row r="56" spans="1:3" x14ac:dyDescent="0.25">
      <c r="A56" s="26"/>
      <c r="B56" s="26"/>
      <c r="C56" s="25"/>
    </row>
    <row r="57" spans="1:3" ht="30" x14ac:dyDescent="0.25">
      <c r="A57" s="8">
        <v>45658</v>
      </c>
      <c r="B57" s="9" t="s">
        <v>150</v>
      </c>
      <c r="C57" s="10" t="s">
        <v>151</v>
      </c>
    </row>
    <row r="58" spans="1:3" x14ac:dyDescent="0.25">
      <c r="C58" s="7" t="s">
        <v>152</v>
      </c>
    </row>
    <row r="59" spans="1:3" x14ac:dyDescent="0.25">
      <c r="C59" s="7" t="s">
        <v>153</v>
      </c>
    </row>
    <row r="60" spans="1:3" x14ac:dyDescent="0.25">
      <c r="C60" s="7" t="s">
        <v>154</v>
      </c>
    </row>
    <row r="61" spans="1:3" x14ac:dyDescent="0.25">
      <c r="C61" s="7" t="s">
        <v>155</v>
      </c>
    </row>
    <row r="62" spans="1:3" x14ac:dyDescent="0.25">
      <c r="C62" s="7" t="s">
        <v>156</v>
      </c>
    </row>
    <row r="63" spans="1:3" x14ac:dyDescent="0.25">
      <c r="A63" s="26"/>
      <c r="B63" s="26"/>
      <c r="C63" s="25"/>
    </row>
    <row r="64" spans="1:3" x14ac:dyDescent="0.25">
      <c r="A64" s="8">
        <v>45658</v>
      </c>
      <c r="B64" s="9" t="s">
        <v>171</v>
      </c>
      <c r="C64" s="7" t="s">
        <v>32</v>
      </c>
    </row>
    <row r="65" spans="3:3" x14ac:dyDescent="0.25">
      <c r="C65" s="7" t="s">
        <v>172</v>
      </c>
    </row>
    <row r="66" spans="3:3" x14ac:dyDescent="0.25">
      <c r="C66" s="7" t="s">
        <v>34</v>
      </c>
    </row>
    <row r="68" spans="3:3" x14ac:dyDescent="0.25">
      <c r="C68" s="31" t="s">
        <v>178</v>
      </c>
    </row>
    <row r="69" spans="3:3" x14ac:dyDescent="0.25">
      <c r="C69" s="14" t="s">
        <v>182</v>
      </c>
    </row>
    <row r="70" spans="3:3" x14ac:dyDescent="0.25">
      <c r="C70" s="7" t="s">
        <v>36</v>
      </c>
    </row>
    <row r="71" spans="3:3" x14ac:dyDescent="0.25">
      <c r="C71" s="7" t="s">
        <v>37</v>
      </c>
    </row>
    <row r="72" spans="3:3" x14ac:dyDescent="0.25">
      <c r="C72" s="7" t="s">
        <v>174</v>
      </c>
    </row>
    <row r="73" spans="3:3" x14ac:dyDescent="0.25">
      <c r="C73" s="7" t="s">
        <v>175</v>
      </c>
    </row>
    <row r="75" spans="3:3" x14ac:dyDescent="0.25">
      <c r="C75" s="14" t="s">
        <v>173</v>
      </c>
    </row>
    <row r="76" spans="3:3" x14ac:dyDescent="0.25">
      <c r="C76" s="7" t="s">
        <v>46</v>
      </c>
    </row>
    <row r="78" spans="3:3" x14ac:dyDescent="0.25">
      <c r="C78" s="14" t="s">
        <v>0</v>
      </c>
    </row>
    <row r="79" spans="3:3" x14ac:dyDescent="0.25">
      <c r="C79" s="7" t="s">
        <v>176</v>
      </c>
    </row>
    <row r="81" spans="2:3" x14ac:dyDescent="0.25">
      <c r="C81" s="14" t="s">
        <v>41</v>
      </c>
    </row>
    <row r="82" spans="2:3" x14ac:dyDescent="0.25">
      <c r="C82" s="7" t="s">
        <v>42</v>
      </c>
    </row>
    <row r="85" spans="2:3" x14ac:dyDescent="0.25">
      <c r="C85" s="31" t="s">
        <v>177</v>
      </c>
    </row>
    <row r="86" spans="2:3" x14ac:dyDescent="0.25">
      <c r="C86" s="14" t="s">
        <v>182</v>
      </c>
    </row>
    <row r="87" spans="2:3" x14ac:dyDescent="0.25">
      <c r="C87" s="7" t="s">
        <v>36</v>
      </c>
    </row>
    <row r="88" spans="2:3" x14ac:dyDescent="0.25">
      <c r="C88" s="7" t="s">
        <v>37</v>
      </c>
    </row>
    <row r="89" spans="2:3" x14ac:dyDescent="0.25">
      <c r="C89" s="7" t="s">
        <v>174</v>
      </c>
    </row>
    <row r="90" spans="2:3" x14ac:dyDescent="0.25">
      <c r="C90" s="7" t="s">
        <v>175</v>
      </c>
    </row>
    <row r="91" spans="2:3" x14ac:dyDescent="0.25">
      <c r="B91" s="7"/>
    </row>
    <row r="92" spans="2:3" x14ac:dyDescent="0.25">
      <c r="B92" s="7"/>
      <c r="C92" s="14" t="s">
        <v>173</v>
      </c>
    </row>
    <row r="93" spans="2:3" x14ac:dyDescent="0.25">
      <c r="B93" s="7"/>
      <c r="C93" s="7" t="s">
        <v>180</v>
      </c>
    </row>
    <row r="94" spans="2:3" x14ac:dyDescent="0.25">
      <c r="B94" s="7"/>
    </row>
    <row r="95" spans="2:3" x14ac:dyDescent="0.25">
      <c r="B95" s="7"/>
      <c r="C95" s="14" t="s">
        <v>0</v>
      </c>
    </row>
    <row r="96" spans="2:3" x14ac:dyDescent="0.25">
      <c r="C96" s="7" t="s">
        <v>179</v>
      </c>
    </row>
    <row r="97" spans="3:3" x14ac:dyDescent="0.25">
      <c r="C97" s="7" t="s">
        <v>181</v>
      </c>
    </row>
  </sheetData>
  <mergeCells count="5">
    <mergeCell ref="A18:C18"/>
    <mergeCell ref="A4:C4"/>
    <mergeCell ref="A12:C12"/>
    <mergeCell ref="A15:C15"/>
    <mergeCell ref="A1:C1"/>
  </mergeCells>
  <hyperlinks>
    <hyperlink ref="C54" location="IFRS_VALUES!A1" display="1. IFRS16 (Global Reporting)" xr:uid="{818B77EB-84C0-41F6-AE8A-02B026A4CF82}"/>
    <hyperlink ref="C55" location="USGAAP_VALUES!A1" display="2. ASC842 (Local Reporting - US GAAP)" xr:uid="{BAB1BBB8-CDEB-4841-A6F1-D5BF22D47719}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F5DA4-9017-4991-836A-F29CA09FB82F}">
  <dimension ref="A1:P90"/>
  <sheetViews>
    <sheetView topLeftCell="I1" zoomScale="120" zoomScaleNormal="120" workbookViewId="0">
      <selection sqref="A1:O1"/>
    </sheetView>
  </sheetViews>
  <sheetFormatPr defaultRowHeight="15" x14ac:dyDescent="0.25"/>
  <cols>
    <col min="1" max="1" width="13.140625" customWidth="1"/>
    <col min="2" max="6" width="16.42578125" customWidth="1"/>
    <col min="7" max="10" width="18.140625" customWidth="1"/>
    <col min="11" max="12" width="21.140625" customWidth="1"/>
    <col min="13" max="15" width="21.5703125" customWidth="1"/>
    <col min="16" max="16" width="9.5703125" bestFit="1" customWidth="1"/>
  </cols>
  <sheetData>
    <row r="1" spans="1:16" ht="47.1" customHeight="1" x14ac:dyDescent="0.25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2"/>
    </row>
    <row r="2" spans="1:16" x14ac:dyDescent="0.25">
      <c r="A2" s="37" t="s">
        <v>143</v>
      </c>
      <c r="B2" s="37"/>
      <c r="C2" s="37"/>
      <c r="D2" s="37"/>
      <c r="E2" s="37"/>
      <c r="F2" s="37"/>
      <c r="G2" s="38" t="s">
        <v>144</v>
      </c>
      <c r="H2" s="38"/>
      <c r="I2" s="38"/>
      <c r="J2" s="38"/>
      <c r="K2" s="38"/>
      <c r="L2" s="38"/>
      <c r="M2" s="39" t="s">
        <v>145</v>
      </c>
      <c r="N2" s="39"/>
      <c r="O2" s="39"/>
    </row>
    <row r="3" spans="1:16" x14ac:dyDescent="0.25">
      <c r="A3" s="20" t="s">
        <v>136</v>
      </c>
      <c r="B3" s="20" t="s">
        <v>129</v>
      </c>
      <c r="C3" s="20" t="s">
        <v>130</v>
      </c>
      <c r="D3" s="20" t="s">
        <v>131</v>
      </c>
      <c r="E3" s="20" t="s">
        <v>132</v>
      </c>
      <c r="F3" s="20" t="s">
        <v>133</v>
      </c>
      <c r="G3" s="2" t="s">
        <v>137</v>
      </c>
      <c r="H3" s="2" t="s">
        <v>138</v>
      </c>
      <c r="I3" s="2" t="s">
        <v>88</v>
      </c>
      <c r="J3" s="2" t="s">
        <v>139</v>
      </c>
      <c r="K3" s="2" t="s">
        <v>84</v>
      </c>
      <c r="L3" s="2" t="s">
        <v>85</v>
      </c>
      <c r="M3" s="21" t="s">
        <v>140</v>
      </c>
      <c r="N3" s="21" t="s">
        <v>141</v>
      </c>
      <c r="O3" s="21" t="s">
        <v>142</v>
      </c>
    </row>
    <row r="4" spans="1:16" x14ac:dyDescent="0.25">
      <c r="A4">
        <v>0</v>
      </c>
      <c r="B4" s="15">
        <v>45658</v>
      </c>
      <c r="C4" s="1">
        <v>12000</v>
      </c>
      <c r="D4" s="16">
        <v>9.2499999999999999E-2</v>
      </c>
      <c r="E4" s="19">
        <f>ROUND(1/(1+D4/12)^A4,6)</f>
        <v>1</v>
      </c>
      <c r="F4" s="17">
        <f>C4*E4</f>
        <v>12000</v>
      </c>
      <c r="G4" s="32">
        <f>F88</f>
        <v>956631.0791620001</v>
      </c>
      <c r="H4" s="18">
        <f t="shared" ref="H4:H35" si="0">C4</f>
        <v>12000</v>
      </c>
      <c r="I4" s="18">
        <f t="shared" ref="I4:I35" si="1">ROUND((G4-H4)*D4/12,2)</f>
        <v>7281.53</v>
      </c>
      <c r="J4" s="18">
        <f>G4-H4+I4</f>
        <v>951912.60916200012</v>
      </c>
      <c r="K4" s="18">
        <f>ROUND(NPV($D$4/12,H6:H16)+H5,2)</f>
        <v>139012.54999999999</v>
      </c>
      <c r="L4" s="18">
        <f>ROUND(J4-K4,2)</f>
        <v>812900.06</v>
      </c>
      <c r="M4" s="32">
        <f>F88</f>
        <v>956631.0791620001</v>
      </c>
      <c r="N4" s="33">
        <f>ROUND($M$4/COUNT($B$4:$B$87),2)</f>
        <v>11388.47</v>
      </c>
      <c r="O4" s="18">
        <f>M4-N4</f>
        <v>945242.60916200012</v>
      </c>
      <c r="P4" s="18"/>
    </row>
    <row r="5" spans="1:16" x14ac:dyDescent="0.25">
      <c r="A5">
        <f>A4+1</f>
        <v>1</v>
      </c>
      <c r="B5" s="15">
        <v>45689</v>
      </c>
      <c r="C5" s="1">
        <v>12000</v>
      </c>
      <c r="D5" s="16">
        <v>9.2499999999999999E-2</v>
      </c>
      <c r="E5" s="19">
        <f t="shared" ref="E5:E68" si="2">ROUND(1/(1+D5/12)^A5,6)</f>
        <v>0.99235099999999998</v>
      </c>
      <c r="F5" s="17">
        <f t="shared" ref="F5:F68" si="3">C5*E5</f>
        <v>11908.212</v>
      </c>
      <c r="G5" s="18">
        <f>J4</f>
        <v>951912.60916200012</v>
      </c>
      <c r="H5" s="18">
        <f t="shared" si="0"/>
        <v>12000</v>
      </c>
      <c r="I5" s="18">
        <f t="shared" si="1"/>
        <v>7245.16</v>
      </c>
      <c r="J5" s="18">
        <f>G5-H5+I5</f>
        <v>947157.76916200016</v>
      </c>
      <c r="K5" s="18">
        <f t="shared" ref="K5:K68" si="4">ROUND(NPV($D$4/12,H7:H17)+H6,2)</f>
        <v>139938.64000000001</v>
      </c>
      <c r="L5" s="18">
        <f t="shared" ref="L5:L68" si="5">ROUND(J5-K5,2)</f>
        <v>807219.13</v>
      </c>
      <c r="M5" s="18">
        <f>O4</f>
        <v>945242.60916200012</v>
      </c>
      <c r="N5" s="18">
        <f t="shared" ref="N5:N36" si="6">$M$4/COUNT($B$4:$B$87)</f>
        <v>11388.465228119048</v>
      </c>
      <c r="O5" s="18">
        <f>M5-N5</f>
        <v>933854.14393388107</v>
      </c>
      <c r="P5" s="18"/>
    </row>
    <row r="6" spans="1:16" x14ac:dyDescent="0.25">
      <c r="A6">
        <f t="shared" ref="A6:A69" si="7">A5+1</f>
        <v>2</v>
      </c>
      <c r="B6" s="15">
        <v>45717</v>
      </c>
      <c r="C6" s="1">
        <v>12000</v>
      </c>
      <c r="D6" s="16">
        <v>9.2499999999999999E-2</v>
      </c>
      <c r="E6" s="19">
        <f t="shared" si="2"/>
        <v>0.98475999999999997</v>
      </c>
      <c r="F6" s="17">
        <f t="shared" si="3"/>
        <v>11817.119999999999</v>
      </c>
      <c r="G6" s="18">
        <f t="shared" ref="G6:G69" si="8">J5</f>
        <v>947157.76916200016</v>
      </c>
      <c r="H6" s="18">
        <f t="shared" si="0"/>
        <v>12000</v>
      </c>
      <c r="I6" s="18">
        <f t="shared" si="1"/>
        <v>7208.51</v>
      </c>
      <c r="J6" s="18">
        <f t="shared" ref="J6:J69" si="9">G6-H6+I6</f>
        <v>942366.27916200017</v>
      </c>
      <c r="K6" s="18">
        <f t="shared" si="4"/>
        <v>140871.85999999999</v>
      </c>
      <c r="L6" s="18">
        <f t="shared" si="5"/>
        <v>801494.42</v>
      </c>
      <c r="M6" s="18">
        <f t="shared" ref="M6:M69" si="10">O5</f>
        <v>933854.14393388107</v>
      </c>
      <c r="N6" s="18">
        <f t="shared" si="6"/>
        <v>11388.465228119048</v>
      </c>
      <c r="O6" s="18">
        <f t="shared" ref="O6:O69" si="11">M6-N6</f>
        <v>922465.67870576202</v>
      </c>
    </row>
    <row r="7" spans="1:16" x14ac:dyDescent="0.25">
      <c r="A7">
        <f t="shared" si="7"/>
        <v>3</v>
      </c>
      <c r="B7" s="15">
        <v>45748</v>
      </c>
      <c r="C7" s="1">
        <v>12000</v>
      </c>
      <c r="D7" s="16">
        <v>9.2499999999999999E-2</v>
      </c>
      <c r="E7" s="19">
        <f t="shared" si="2"/>
        <v>0.97722699999999996</v>
      </c>
      <c r="F7" s="17">
        <f t="shared" si="3"/>
        <v>11726.724</v>
      </c>
      <c r="G7" s="18">
        <f t="shared" si="8"/>
        <v>942366.27916200017</v>
      </c>
      <c r="H7" s="18">
        <f t="shared" si="0"/>
        <v>12000</v>
      </c>
      <c r="I7" s="18">
        <f t="shared" si="1"/>
        <v>7171.57</v>
      </c>
      <c r="J7" s="18">
        <f t="shared" si="9"/>
        <v>937537.84916200012</v>
      </c>
      <c r="K7" s="18">
        <f t="shared" si="4"/>
        <v>141812.28</v>
      </c>
      <c r="L7" s="18">
        <f t="shared" si="5"/>
        <v>795725.57</v>
      </c>
      <c r="M7" s="18">
        <f t="shared" si="10"/>
        <v>922465.67870576202</v>
      </c>
      <c r="N7" s="18">
        <f t="shared" si="6"/>
        <v>11388.465228119048</v>
      </c>
      <c r="O7" s="18">
        <f t="shared" si="11"/>
        <v>911077.21347764297</v>
      </c>
    </row>
    <row r="8" spans="1:16" x14ac:dyDescent="0.25">
      <c r="A8">
        <f t="shared" si="7"/>
        <v>4</v>
      </c>
      <c r="B8" s="15">
        <v>45778</v>
      </c>
      <c r="C8" s="1">
        <v>12000</v>
      </c>
      <c r="D8" s="16">
        <v>9.2499999999999999E-2</v>
      </c>
      <c r="E8" s="19">
        <f t="shared" si="2"/>
        <v>0.96975199999999995</v>
      </c>
      <c r="F8" s="17">
        <f t="shared" si="3"/>
        <v>11637.023999999999</v>
      </c>
      <c r="G8" s="18">
        <f t="shared" si="8"/>
        <v>937537.84916200012</v>
      </c>
      <c r="H8" s="18">
        <f t="shared" si="0"/>
        <v>12000</v>
      </c>
      <c r="I8" s="18">
        <f t="shared" si="1"/>
        <v>7134.35</v>
      </c>
      <c r="J8" s="18">
        <f t="shared" si="9"/>
        <v>932672.19916200009</v>
      </c>
      <c r="K8" s="18">
        <f t="shared" si="4"/>
        <v>142759.95000000001</v>
      </c>
      <c r="L8" s="18">
        <f t="shared" si="5"/>
        <v>789912.25</v>
      </c>
      <c r="M8" s="18">
        <f t="shared" si="10"/>
        <v>911077.21347764297</v>
      </c>
      <c r="N8" s="18">
        <f t="shared" si="6"/>
        <v>11388.465228119048</v>
      </c>
      <c r="O8" s="18">
        <f t="shared" si="11"/>
        <v>899688.74824952392</v>
      </c>
    </row>
    <row r="9" spans="1:16" x14ac:dyDescent="0.25">
      <c r="A9">
        <f t="shared" si="7"/>
        <v>5</v>
      </c>
      <c r="B9" s="15">
        <v>45809</v>
      </c>
      <c r="C9" s="1">
        <v>12000</v>
      </c>
      <c r="D9" s="16">
        <v>9.2499999999999999E-2</v>
      </c>
      <c r="E9" s="19">
        <f t="shared" si="2"/>
        <v>0.96233400000000002</v>
      </c>
      <c r="F9" s="17">
        <f t="shared" si="3"/>
        <v>11548.008</v>
      </c>
      <c r="G9" s="18">
        <f t="shared" si="8"/>
        <v>932672.19916200009</v>
      </c>
      <c r="H9" s="18">
        <f t="shared" si="0"/>
        <v>12000</v>
      </c>
      <c r="I9" s="18">
        <f t="shared" si="1"/>
        <v>7096.85</v>
      </c>
      <c r="J9" s="18">
        <f t="shared" si="9"/>
        <v>927769.04916200007</v>
      </c>
      <c r="K9" s="18">
        <f t="shared" si="4"/>
        <v>143714.92000000001</v>
      </c>
      <c r="L9" s="18">
        <f t="shared" si="5"/>
        <v>784054.13</v>
      </c>
      <c r="M9" s="18">
        <f t="shared" si="10"/>
        <v>899688.74824952392</v>
      </c>
      <c r="N9" s="18">
        <f t="shared" si="6"/>
        <v>11388.465228119048</v>
      </c>
      <c r="O9" s="18">
        <f t="shared" si="11"/>
        <v>888300.28302140487</v>
      </c>
    </row>
    <row r="10" spans="1:16" x14ac:dyDescent="0.25">
      <c r="A10">
        <f t="shared" si="7"/>
        <v>6</v>
      </c>
      <c r="B10" s="15">
        <v>45839</v>
      </c>
      <c r="C10" s="1">
        <v>12000</v>
      </c>
      <c r="D10" s="16">
        <v>9.2499999999999999E-2</v>
      </c>
      <c r="E10" s="19">
        <f t="shared" si="2"/>
        <v>0.95497299999999996</v>
      </c>
      <c r="F10" s="17">
        <f t="shared" si="3"/>
        <v>11459.675999999999</v>
      </c>
      <c r="G10" s="18">
        <f t="shared" si="8"/>
        <v>927769.04916200007</v>
      </c>
      <c r="H10" s="18">
        <f t="shared" si="0"/>
        <v>12000</v>
      </c>
      <c r="I10" s="18">
        <f t="shared" si="1"/>
        <v>7059.05</v>
      </c>
      <c r="J10" s="18">
        <f t="shared" si="9"/>
        <v>922828.09916200012</v>
      </c>
      <c r="K10" s="18">
        <f t="shared" si="4"/>
        <v>144677.25</v>
      </c>
      <c r="L10" s="18">
        <f t="shared" si="5"/>
        <v>778150.85</v>
      </c>
      <c r="M10" s="18">
        <f t="shared" si="10"/>
        <v>888300.28302140487</v>
      </c>
      <c r="N10" s="18">
        <f t="shared" si="6"/>
        <v>11388.465228119048</v>
      </c>
      <c r="O10" s="18">
        <f t="shared" si="11"/>
        <v>876911.81779328582</v>
      </c>
    </row>
    <row r="11" spans="1:16" x14ac:dyDescent="0.25">
      <c r="A11">
        <f t="shared" si="7"/>
        <v>7</v>
      </c>
      <c r="B11" s="15">
        <v>45870</v>
      </c>
      <c r="C11" s="1">
        <v>12000</v>
      </c>
      <c r="D11" s="16">
        <v>9.2499999999999999E-2</v>
      </c>
      <c r="E11" s="19">
        <f t="shared" si="2"/>
        <v>0.94766799999999995</v>
      </c>
      <c r="F11" s="17">
        <f t="shared" si="3"/>
        <v>11372.016</v>
      </c>
      <c r="G11" s="18">
        <f t="shared" si="8"/>
        <v>922828.09916200012</v>
      </c>
      <c r="H11" s="18">
        <f t="shared" si="0"/>
        <v>12000</v>
      </c>
      <c r="I11" s="18">
        <f t="shared" si="1"/>
        <v>7020.97</v>
      </c>
      <c r="J11" s="18">
        <f t="shared" si="9"/>
        <v>917849.06916200009</v>
      </c>
      <c r="K11" s="18">
        <f t="shared" si="4"/>
        <v>145647.01</v>
      </c>
      <c r="L11" s="18">
        <f t="shared" si="5"/>
        <v>772202.06</v>
      </c>
      <c r="M11" s="18">
        <f t="shared" si="10"/>
        <v>876911.81779328582</v>
      </c>
      <c r="N11" s="18">
        <f t="shared" si="6"/>
        <v>11388.465228119048</v>
      </c>
      <c r="O11" s="18">
        <f t="shared" si="11"/>
        <v>865523.35256516677</v>
      </c>
    </row>
    <row r="12" spans="1:16" x14ac:dyDescent="0.25">
      <c r="A12">
        <f t="shared" si="7"/>
        <v>8</v>
      </c>
      <c r="B12" s="15">
        <v>45901</v>
      </c>
      <c r="C12" s="1">
        <v>12000</v>
      </c>
      <c r="D12" s="16">
        <v>9.2499999999999999E-2</v>
      </c>
      <c r="E12" s="19">
        <f t="shared" si="2"/>
        <v>0.940419</v>
      </c>
      <c r="F12" s="17">
        <f t="shared" si="3"/>
        <v>11285.028</v>
      </c>
      <c r="G12" s="18">
        <f t="shared" si="8"/>
        <v>917849.06916200009</v>
      </c>
      <c r="H12" s="18">
        <f t="shared" si="0"/>
        <v>12000</v>
      </c>
      <c r="I12" s="18">
        <f t="shared" si="1"/>
        <v>6982.59</v>
      </c>
      <c r="J12" s="18">
        <f t="shared" si="9"/>
        <v>912831.65916200005</v>
      </c>
      <c r="K12" s="18">
        <f t="shared" si="4"/>
        <v>146624.23000000001</v>
      </c>
      <c r="L12" s="18">
        <f t="shared" si="5"/>
        <v>766207.43</v>
      </c>
      <c r="M12" s="18">
        <f t="shared" si="10"/>
        <v>865523.35256516677</v>
      </c>
      <c r="N12" s="18">
        <f t="shared" si="6"/>
        <v>11388.465228119048</v>
      </c>
      <c r="O12" s="18">
        <f t="shared" si="11"/>
        <v>854134.88733704772</v>
      </c>
    </row>
    <row r="13" spans="1:16" x14ac:dyDescent="0.25">
      <c r="A13">
        <f t="shared" si="7"/>
        <v>9</v>
      </c>
      <c r="B13" s="15">
        <v>45931</v>
      </c>
      <c r="C13" s="1">
        <v>12000</v>
      </c>
      <c r="D13" s="16">
        <v>9.2499999999999999E-2</v>
      </c>
      <c r="E13" s="19">
        <f t="shared" si="2"/>
        <v>0.93322499999999997</v>
      </c>
      <c r="F13" s="17">
        <f t="shared" si="3"/>
        <v>11198.699999999999</v>
      </c>
      <c r="G13" s="18">
        <f t="shared" si="8"/>
        <v>912831.65916200005</v>
      </c>
      <c r="H13" s="18">
        <f t="shared" si="0"/>
        <v>12000</v>
      </c>
      <c r="I13" s="18">
        <f t="shared" si="1"/>
        <v>6943.91</v>
      </c>
      <c r="J13" s="18">
        <f t="shared" si="9"/>
        <v>907775.56916200009</v>
      </c>
      <c r="K13" s="18">
        <f t="shared" si="4"/>
        <v>147608.99</v>
      </c>
      <c r="L13" s="18">
        <f t="shared" si="5"/>
        <v>760166.58</v>
      </c>
      <c r="M13" s="18">
        <f t="shared" si="10"/>
        <v>854134.88733704772</v>
      </c>
      <c r="N13" s="18">
        <f t="shared" si="6"/>
        <v>11388.465228119048</v>
      </c>
      <c r="O13" s="18">
        <f t="shared" si="11"/>
        <v>842746.42210892867</v>
      </c>
    </row>
    <row r="14" spans="1:16" x14ac:dyDescent="0.25">
      <c r="A14">
        <f t="shared" si="7"/>
        <v>10</v>
      </c>
      <c r="B14" s="15">
        <v>45962</v>
      </c>
      <c r="C14" s="1">
        <v>12000</v>
      </c>
      <c r="D14" s="16">
        <v>9.2499999999999999E-2</v>
      </c>
      <c r="E14" s="19">
        <f t="shared" si="2"/>
        <v>0.92608599999999996</v>
      </c>
      <c r="F14" s="17">
        <f t="shared" si="3"/>
        <v>11113.031999999999</v>
      </c>
      <c r="G14" s="18">
        <f t="shared" si="8"/>
        <v>907775.56916200009</v>
      </c>
      <c r="H14" s="18">
        <f t="shared" si="0"/>
        <v>12000</v>
      </c>
      <c r="I14" s="18">
        <f t="shared" si="1"/>
        <v>6904.94</v>
      </c>
      <c r="J14" s="18">
        <f t="shared" si="9"/>
        <v>902680.50916200003</v>
      </c>
      <c r="K14" s="18">
        <f t="shared" si="4"/>
        <v>148601.34</v>
      </c>
      <c r="L14" s="18">
        <f t="shared" si="5"/>
        <v>754079.17</v>
      </c>
      <c r="M14" s="18">
        <f t="shared" si="10"/>
        <v>842746.42210892867</v>
      </c>
      <c r="N14" s="18">
        <f t="shared" si="6"/>
        <v>11388.465228119048</v>
      </c>
      <c r="O14" s="18">
        <f t="shared" si="11"/>
        <v>831357.95688080962</v>
      </c>
    </row>
    <row r="15" spans="1:16" x14ac:dyDescent="0.25">
      <c r="A15">
        <f t="shared" si="7"/>
        <v>11</v>
      </c>
      <c r="B15" s="15">
        <v>45992</v>
      </c>
      <c r="C15" s="1">
        <v>12000</v>
      </c>
      <c r="D15" s="16">
        <v>9.2499999999999999E-2</v>
      </c>
      <c r="E15" s="19">
        <f t="shared" si="2"/>
        <v>0.91900199999999999</v>
      </c>
      <c r="F15" s="17">
        <f t="shared" si="3"/>
        <v>11028.023999999999</v>
      </c>
      <c r="G15" s="18">
        <f t="shared" si="8"/>
        <v>902680.50916200003</v>
      </c>
      <c r="H15" s="18">
        <f t="shared" si="0"/>
        <v>12000</v>
      </c>
      <c r="I15" s="18">
        <f t="shared" si="1"/>
        <v>6865.66</v>
      </c>
      <c r="J15" s="18">
        <f t="shared" si="9"/>
        <v>897546.16916200006</v>
      </c>
      <c r="K15" s="18">
        <f t="shared" si="4"/>
        <v>149601.34</v>
      </c>
      <c r="L15" s="18">
        <f t="shared" si="5"/>
        <v>747944.83</v>
      </c>
      <c r="M15" s="18">
        <f t="shared" si="10"/>
        <v>831357.95688080962</v>
      </c>
      <c r="N15" s="18">
        <f t="shared" si="6"/>
        <v>11388.465228119048</v>
      </c>
      <c r="O15" s="18">
        <f t="shared" si="11"/>
        <v>819969.49165269057</v>
      </c>
    </row>
    <row r="16" spans="1:16" x14ac:dyDescent="0.25">
      <c r="A16">
        <f t="shared" si="7"/>
        <v>12</v>
      </c>
      <c r="B16" s="15">
        <v>46023</v>
      </c>
      <c r="C16" s="1">
        <v>13000</v>
      </c>
      <c r="D16" s="16">
        <v>9.2499999999999999E-2</v>
      </c>
      <c r="E16" s="19">
        <f t="shared" si="2"/>
        <v>0.91197300000000003</v>
      </c>
      <c r="F16" s="17">
        <f t="shared" si="3"/>
        <v>11855.649000000001</v>
      </c>
      <c r="G16" s="18">
        <f t="shared" si="8"/>
        <v>897546.16916200006</v>
      </c>
      <c r="H16" s="18">
        <f t="shared" si="0"/>
        <v>13000</v>
      </c>
      <c r="I16" s="18">
        <f t="shared" si="1"/>
        <v>6818.38</v>
      </c>
      <c r="J16" s="18">
        <f t="shared" si="9"/>
        <v>891364.54916200007</v>
      </c>
      <c r="K16" s="18">
        <f t="shared" si="4"/>
        <v>150704.15</v>
      </c>
      <c r="L16" s="18">
        <f t="shared" si="5"/>
        <v>740660.4</v>
      </c>
      <c r="M16" s="18">
        <f t="shared" si="10"/>
        <v>819969.49165269057</v>
      </c>
      <c r="N16" s="18">
        <f t="shared" si="6"/>
        <v>11388.465228119048</v>
      </c>
      <c r="O16" s="18">
        <f t="shared" si="11"/>
        <v>808581.02642457152</v>
      </c>
    </row>
    <row r="17" spans="1:15" x14ac:dyDescent="0.25">
      <c r="A17">
        <f t="shared" si="7"/>
        <v>13</v>
      </c>
      <c r="B17" s="15">
        <v>46054</v>
      </c>
      <c r="C17" s="1">
        <v>13000</v>
      </c>
      <c r="D17" s="16">
        <v>9.2499999999999999E-2</v>
      </c>
      <c r="E17" s="19">
        <f t="shared" si="2"/>
        <v>0.90499700000000005</v>
      </c>
      <c r="F17" s="17">
        <f t="shared" si="3"/>
        <v>11764.961000000001</v>
      </c>
      <c r="G17" s="18">
        <f t="shared" si="8"/>
        <v>891364.54916200007</v>
      </c>
      <c r="H17" s="18">
        <f t="shared" si="0"/>
        <v>13000</v>
      </c>
      <c r="I17" s="18">
        <f t="shared" si="1"/>
        <v>6770.73</v>
      </c>
      <c r="J17" s="18">
        <f t="shared" si="9"/>
        <v>885135.27916200005</v>
      </c>
      <c r="K17" s="18">
        <f t="shared" si="4"/>
        <v>151815.45000000001</v>
      </c>
      <c r="L17" s="18">
        <f t="shared" si="5"/>
        <v>733319.83</v>
      </c>
      <c r="M17" s="18">
        <f t="shared" si="10"/>
        <v>808581.02642457152</v>
      </c>
      <c r="N17" s="18">
        <f t="shared" si="6"/>
        <v>11388.465228119048</v>
      </c>
      <c r="O17" s="18">
        <f t="shared" si="11"/>
        <v>797192.56119645247</v>
      </c>
    </row>
    <row r="18" spans="1:15" x14ac:dyDescent="0.25">
      <c r="A18">
        <f t="shared" si="7"/>
        <v>14</v>
      </c>
      <c r="B18" s="15">
        <v>46082</v>
      </c>
      <c r="C18" s="1">
        <v>13000</v>
      </c>
      <c r="D18" s="16">
        <v>9.2499999999999999E-2</v>
      </c>
      <c r="E18" s="19">
        <f t="shared" si="2"/>
        <v>0.89807400000000004</v>
      </c>
      <c r="F18" s="17">
        <f t="shared" si="3"/>
        <v>11674.962000000001</v>
      </c>
      <c r="G18" s="18">
        <f t="shared" si="8"/>
        <v>885135.27916200005</v>
      </c>
      <c r="H18" s="18">
        <f t="shared" si="0"/>
        <v>13000</v>
      </c>
      <c r="I18" s="18">
        <f t="shared" si="1"/>
        <v>6722.71</v>
      </c>
      <c r="J18" s="18">
        <f t="shared" si="9"/>
        <v>878857.98916200001</v>
      </c>
      <c r="K18" s="18">
        <f t="shared" si="4"/>
        <v>152935.32</v>
      </c>
      <c r="L18" s="18">
        <f t="shared" si="5"/>
        <v>725922.67</v>
      </c>
      <c r="M18" s="18">
        <f t="shared" si="10"/>
        <v>797192.56119645247</v>
      </c>
      <c r="N18" s="18">
        <f t="shared" si="6"/>
        <v>11388.465228119048</v>
      </c>
      <c r="O18" s="18">
        <f t="shared" si="11"/>
        <v>785804.09596833342</v>
      </c>
    </row>
    <row r="19" spans="1:15" x14ac:dyDescent="0.25">
      <c r="A19">
        <f t="shared" si="7"/>
        <v>15</v>
      </c>
      <c r="B19" s="15">
        <v>46113</v>
      </c>
      <c r="C19" s="1">
        <v>13000</v>
      </c>
      <c r="D19" s="16">
        <v>9.2499999999999999E-2</v>
      </c>
      <c r="E19" s="19">
        <f t="shared" si="2"/>
        <v>0.891204</v>
      </c>
      <c r="F19" s="17">
        <f t="shared" si="3"/>
        <v>11585.652</v>
      </c>
      <c r="G19" s="18">
        <f t="shared" si="8"/>
        <v>878857.98916200001</v>
      </c>
      <c r="H19" s="18">
        <f t="shared" si="0"/>
        <v>13000</v>
      </c>
      <c r="I19" s="18">
        <f t="shared" si="1"/>
        <v>6674.32</v>
      </c>
      <c r="J19" s="18">
        <f t="shared" si="9"/>
        <v>872532.30916199996</v>
      </c>
      <c r="K19" s="18">
        <f t="shared" si="4"/>
        <v>154063.82</v>
      </c>
      <c r="L19" s="18">
        <f t="shared" si="5"/>
        <v>718468.49</v>
      </c>
      <c r="M19" s="18">
        <f t="shared" si="10"/>
        <v>785804.09596833342</v>
      </c>
      <c r="N19" s="18">
        <f t="shared" si="6"/>
        <v>11388.465228119048</v>
      </c>
      <c r="O19" s="18">
        <f t="shared" si="11"/>
        <v>774415.63074021437</v>
      </c>
    </row>
    <row r="20" spans="1:15" x14ac:dyDescent="0.25">
      <c r="A20">
        <f t="shared" si="7"/>
        <v>16</v>
      </c>
      <c r="B20" s="15">
        <v>46143</v>
      </c>
      <c r="C20" s="1">
        <v>13000</v>
      </c>
      <c r="D20" s="16">
        <v>9.2499999999999999E-2</v>
      </c>
      <c r="E20" s="19">
        <f t="shared" si="2"/>
        <v>0.88438700000000003</v>
      </c>
      <c r="F20" s="17">
        <f t="shared" si="3"/>
        <v>11497.031000000001</v>
      </c>
      <c r="G20" s="18">
        <f t="shared" si="8"/>
        <v>872532.30916199996</v>
      </c>
      <c r="H20" s="18">
        <f t="shared" si="0"/>
        <v>13000</v>
      </c>
      <c r="I20" s="18">
        <f t="shared" si="1"/>
        <v>6625.56</v>
      </c>
      <c r="J20" s="18">
        <f t="shared" si="9"/>
        <v>866157.86916200002</v>
      </c>
      <c r="K20" s="18">
        <f t="shared" si="4"/>
        <v>155201.01999999999</v>
      </c>
      <c r="L20" s="18">
        <f t="shared" si="5"/>
        <v>710956.85</v>
      </c>
      <c r="M20" s="18">
        <f t="shared" si="10"/>
        <v>774415.63074021437</v>
      </c>
      <c r="N20" s="18">
        <f t="shared" si="6"/>
        <v>11388.465228119048</v>
      </c>
      <c r="O20" s="18">
        <f t="shared" si="11"/>
        <v>763027.16551209532</v>
      </c>
    </row>
    <row r="21" spans="1:15" x14ac:dyDescent="0.25">
      <c r="A21">
        <f t="shared" si="7"/>
        <v>17</v>
      </c>
      <c r="B21" s="15">
        <v>46174</v>
      </c>
      <c r="C21" s="1">
        <v>13000</v>
      </c>
      <c r="D21" s="16">
        <v>9.2499999999999999E-2</v>
      </c>
      <c r="E21" s="19">
        <f t="shared" si="2"/>
        <v>0.87762200000000001</v>
      </c>
      <c r="F21" s="17">
        <f t="shared" si="3"/>
        <v>11409.085999999999</v>
      </c>
      <c r="G21" s="18">
        <f t="shared" si="8"/>
        <v>866157.86916200002</v>
      </c>
      <c r="H21" s="18">
        <f t="shared" si="0"/>
        <v>13000</v>
      </c>
      <c r="I21" s="18">
        <f t="shared" si="1"/>
        <v>6576.43</v>
      </c>
      <c r="J21" s="18">
        <f t="shared" si="9"/>
        <v>859734.29916200007</v>
      </c>
      <c r="K21" s="18">
        <f t="shared" si="4"/>
        <v>156346.99</v>
      </c>
      <c r="L21" s="18">
        <f t="shared" si="5"/>
        <v>703387.31</v>
      </c>
      <c r="M21" s="18">
        <f t="shared" si="10"/>
        <v>763027.16551209532</v>
      </c>
      <c r="N21" s="18">
        <f t="shared" si="6"/>
        <v>11388.465228119048</v>
      </c>
      <c r="O21" s="18">
        <f t="shared" si="11"/>
        <v>751638.70028397627</v>
      </c>
    </row>
    <row r="22" spans="1:15" x14ac:dyDescent="0.25">
      <c r="A22">
        <f t="shared" si="7"/>
        <v>18</v>
      </c>
      <c r="B22" s="15">
        <v>46204</v>
      </c>
      <c r="C22" s="1">
        <v>13000</v>
      </c>
      <c r="D22" s="16">
        <v>9.2499999999999999E-2</v>
      </c>
      <c r="E22" s="19">
        <f t="shared" si="2"/>
        <v>0.87090900000000004</v>
      </c>
      <c r="F22" s="17">
        <f t="shared" si="3"/>
        <v>11321.817000000001</v>
      </c>
      <c r="G22" s="18">
        <f t="shared" si="8"/>
        <v>859734.29916200007</v>
      </c>
      <c r="H22" s="18">
        <f t="shared" si="0"/>
        <v>13000</v>
      </c>
      <c r="I22" s="18">
        <f t="shared" si="1"/>
        <v>6526.91</v>
      </c>
      <c r="J22" s="18">
        <f t="shared" si="9"/>
        <v>853261.2091620001</v>
      </c>
      <c r="K22" s="18">
        <f t="shared" si="4"/>
        <v>157501.79</v>
      </c>
      <c r="L22" s="18">
        <f t="shared" si="5"/>
        <v>695759.42</v>
      </c>
      <c r="M22" s="18">
        <f t="shared" si="10"/>
        <v>751638.70028397627</v>
      </c>
      <c r="N22" s="18">
        <f t="shared" si="6"/>
        <v>11388.465228119048</v>
      </c>
      <c r="O22" s="18">
        <f t="shared" si="11"/>
        <v>740250.23505585722</v>
      </c>
    </row>
    <row r="23" spans="1:15" x14ac:dyDescent="0.25">
      <c r="A23">
        <f t="shared" si="7"/>
        <v>19</v>
      </c>
      <c r="B23" s="15">
        <v>46235</v>
      </c>
      <c r="C23" s="1">
        <v>13000</v>
      </c>
      <c r="D23" s="16">
        <v>9.2499999999999999E-2</v>
      </c>
      <c r="E23" s="19">
        <f t="shared" si="2"/>
        <v>0.86424699999999999</v>
      </c>
      <c r="F23" s="17">
        <f t="shared" si="3"/>
        <v>11235.210999999999</v>
      </c>
      <c r="G23" s="18">
        <f t="shared" si="8"/>
        <v>853261.2091620001</v>
      </c>
      <c r="H23" s="18">
        <f t="shared" si="0"/>
        <v>13000</v>
      </c>
      <c r="I23" s="18">
        <f t="shared" si="1"/>
        <v>6477.01</v>
      </c>
      <c r="J23" s="18">
        <f t="shared" si="9"/>
        <v>846738.21916200011</v>
      </c>
      <c r="K23" s="18">
        <f t="shared" si="4"/>
        <v>158665.49</v>
      </c>
      <c r="L23" s="18">
        <f t="shared" si="5"/>
        <v>688072.73</v>
      </c>
      <c r="M23" s="18">
        <f t="shared" si="10"/>
        <v>740250.23505585722</v>
      </c>
      <c r="N23" s="18">
        <f t="shared" si="6"/>
        <v>11388.465228119048</v>
      </c>
      <c r="O23" s="18">
        <f t="shared" si="11"/>
        <v>728861.76982773817</v>
      </c>
    </row>
    <row r="24" spans="1:15" x14ac:dyDescent="0.25">
      <c r="A24">
        <f t="shared" si="7"/>
        <v>20</v>
      </c>
      <c r="B24" s="15">
        <v>46266</v>
      </c>
      <c r="C24" s="1">
        <v>13000</v>
      </c>
      <c r="D24" s="16">
        <v>9.2499999999999999E-2</v>
      </c>
      <c r="E24" s="19">
        <f t="shared" si="2"/>
        <v>0.85763599999999995</v>
      </c>
      <c r="F24" s="17">
        <f t="shared" si="3"/>
        <v>11149.268</v>
      </c>
      <c r="G24" s="18">
        <f t="shared" si="8"/>
        <v>846738.21916200011</v>
      </c>
      <c r="H24" s="18">
        <f t="shared" si="0"/>
        <v>13000</v>
      </c>
      <c r="I24" s="18">
        <f t="shared" si="1"/>
        <v>6426.73</v>
      </c>
      <c r="J24" s="18">
        <f t="shared" si="9"/>
        <v>840164.94916200009</v>
      </c>
      <c r="K24" s="18">
        <f t="shared" si="4"/>
        <v>159838.16</v>
      </c>
      <c r="L24" s="18">
        <f t="shared" si="5"/>
        <v>680326.79</v>
      </c>
      <c r="M24" s="18">
        <f t="shared" si="10"/>
        <v>728861.76982773817</v>
      </c>
      <c r="N24" s="18">
        <f t="shared" si="6"/>
        <v>11388.465228119048</v>
      </c>
      <c r="O24" s="18">
        <f t="shared" si="11"/>
        <v>717473.30459961912</v>
      </c>
    </row>
    <row r="25" spans="1:15" x14ac:dyDescent="0.25">
      <c r="A25">
        <f t="shared" si="7"/>
        <v>21</v>
      </c>
      <c r="B25" s="15">
        <v>46296</v>
      </c>
      <c r="C25" s="1">
        <v>13000</v>
      </c>
      <c r="D25" s="16">
        <v>9.2499999999999999E-2</v>
      </c>
      <c r="E25" s="19">
        <f t="shared" si="2"/>
        <v>0.85107600000000005</v>
      </c>
      <c r="F25" s="17">
        <f t="shared" si="3"/>
        <v>11063.988000000001</v>
      </c>
      <c r="G25" s="18">
        <f t="shared" si="8"/>
        <v>840164.94916200009</v>
      </c>
      <c r="H25" s="18">
        <f t="shared" si="0"/>
        <v>13000</v>
      </c>
      <c r="I25" s="18">
        <f t="shared" si="1"/>
        <v>6376.06</v>
      </c>
      <c r="J25" s="18">
        <f t="shared" si="9"/>
        <v>833541.00916200015</v>
      </c>
      <c r="K25" s="18">
        <f t="shared" si="4"/>
        <v>161019.88</v>
      </c>
      <c r="L25" s="18">
        <f t="shared" si="5"/>
        <v>672521.13</v>
      </c>
      <c r="M25" s="18">
        <f t="shared" si="10"/>
        <v>717473.30459961912</v>
      </c>
      <c r="N25" s="18">
        <f t="shared" si="6"/>
        <v>11388.465228119048</v>
      </c>
      <c r="O25" s="18">
        <f t="shared" si="11"/>
        <v>706084.83937150007</v>
      </c>
    </row>
    <row r="26" spans="1:15" x14ac:dyDescent="0.25">
      <c r="A26">
        <f t="shared" si="7"/>
        <v>22</v>
      </c>
      <c r="B26" s="15">
        <v>46327</v>
      </c>
      <c r="C26" s="1">
        <v>13000</v>
      </c>
      <c r="D26" s="16">
        <v>9.2499999999999999E-2</v>
      </c>
      <c r="E26" s="19">
        <f t="shared" si="2"/>
        <v>0.84456500000000001</v>
      </c>
      <c r="F26" s="17">
        <f t="shared" si="3"/>
        <v>10979.344999999999</v>
      </c>
      <c r="G26" s="18">
        <f t="shared" si="8"/>
        <v>833541.00916200015</v>
      </c>
      <c r="H26" s="18">
        <f t="shared" si="0"/>
        <v>13000</v>
      </c>
      <c r="I26" s="18">
        <f t="shared" si="1"/>
        <v>6325</v>
      </c>
      <c r="J26" s="18">
        <f t="shared" si="9"/>
        <v>826866.00916200015</v>
      </c>
      <c r="K26" s="18">
        <f t="shared" si="4"/>
        <v>162210.70000000001</v>
      </c>
      <c r="L26" s="18">
        <f t="shared" si="5"/>
        <v>664655.31000000006</v>
      </c>
      <c r="M26" s="18">
        <f t="shared" si="10"/>
        <v>706084.83937150007</v>
      </c>
      <c r="N26" s="18">
        <f t="shared" si="6"/>
        <v>11388.465228119048</v>
      </c>
      <c r="O26" s="18">
        <f t="shared" si="11"/>
        <v>694696.37414338102</v>
      </c>
    </row>
    <row r="27" spans="1:15" x14ac:dyDescent="0.25">
      <c r="A27">
        <f t="shared" si="7"/>
        <v>23</v>
      </c>
      <c r="B27" s="15">
        <v>46357</v>
      </c>
      <c r="C27" s="1">
        <v>13000</v>
      </c>
      <c r="D27" s="16">
        <v>9.2499999999999999E-2</v>
      </c>
      <c r="E27" s="19">
        <f t="shared" si="2"/>
        <v>0.83810499999999999</v>
      </c>
      <c r="F27" s="17">
        <f t="shared" si="3"/>
        <v>10895.365</v>
      </c>
      <c r="G27" s="18">
        <f t="shared" si="8"/>
        <v>826866.00916200015</v>
      </c>
      <c r="H27" s="18">
        <f t="shared" si="0"/>
        <v>13000</v>
      </c>
      <c r="I27" s="18">
        <f t="shared" si="1"/>
        <v>6273.55</v>
      </c>
      <c r="J27" s="18">
        <f t="shared" si="9"/>
        <v>820139.55916200019</v>
      </c>
      <c r="K27" s="18">
        <f t="shared" si="4"/>
        <v>163410.70000000001</v>
      </c>
      <c r="L27" s="18">
        <f t="shared" si="5"/>
        <v>656728.86</v>
      </c>
      <c r="M27" s="18">
        <f t="shared" si="10"/>
        <v>694696.37414338102</v>
      </c>
      <c r="N27" s="18">
        <f t="shared" si="6"/>
        <v>11388.465228119048</v>
      </c>
      <c r="O27" s="18">
        <f t="shared" si="11"/>
        <v>683307.90891526197</v>
      </c>
    </row>
    <row r="28" spans="1:15" x14ac:dyDescent="0.25">
      <c r="A28">
        <f t="shared" si="7"/>
        <v>24</v>
      </c>
      <c r="B28" s="15">
        <v>46388</v>
      </c>
      <c r="C28" s="1">
        <v>14200</v>
      </c>
      <c r="D28" s="16">
        <v>9.2499999999999999E-2</v>
      </c>
      <c r="E28" s="19">
        <f t="shared" si="2"/>
        <v>0.83169400000000004</v>
      </c>
      <c r="F28" s="17">
        <f t="shared" si="3"/>
        <v>11810.0548</v>
      </c>
      <c r="G28" s="18">
        <f t="shared" si="8"/>
        <v>820139.55916200019</v>
      </c>
      <c r="H28" s="18">
        <f t="shared" si="0"/>
        <v>14200</v>
      </c>
      <c r="I28" s="18">
        <f t="shared" si="1"/>
        <v>6212.45</v>
      </c>
      <c r="J28" s="18">
        <f t="shared" si="9"/>
        <v>812152.00916200015</v>
      </c>
      <c r="K28" s="18">
        <f t="shared" si="4"/>
        <v>164522.69</v>
      </c>
      <c r="L28" s="18">
        <f t="shared" si="5"/>
        <v>647629.31999999995</v>
      </c>
      <c r="M28" s="18">
        <f t="shared" si="10"/>
        <v>683307.90891526197</v>
      </c>
      <c r="N28" s="18">
        <f t="shared" si="6"/>
        <v>11388.465228119048</v>
      </c>
      <c r="O28" s="18">
        <f t="shared" si="11"/>
        <v>671919.44368714292</v>
      </c>
    </row>
    <row r="29" spans="1:15" x14ac:dyDescent="0.25">
      <c r="A29">
        <f t="shared" si="7"/>
        <v>25</v>
      </c>
      <c r="B29" s="15">
        <v>46419</v>
      </c>
      <c r="C29" s="1">
        <v>14200</v>
      </c>
      <c r="D29" s="16">
        <v>9.2499999999999999E-2</v>
      </c>
      <c r="E29" s="19">
        <f t="shared" si="2"/>
        <v>0.82533199999999995</v>
      </c>
      <c r="F29" s="17">
        <f t="shared" si="3"/>
        <v>11719.714399999999</v>
      </c>
      <c r="G29" s="18">
        <f t="shared" si="8"/>
        <v>812152.00916200015</v>
      </c>
      <c r="H29" s="18">
        <f t="shared" si="0"/>
        <v>14200</v>
      </c>
      <c r="I29" s="18">
        <f t="shared" si="1"/>
        <v>6150.88</v>
      </c>
      <c r="J29" s="18">
        <f t="shared" si="9"/>
        <v>804102.88916200015</v>
      </c>
      <c r="K29" s="18">
        <f t="shared" si="4"/>
        <v>165643.25</v>
      </c>
      <c r="L29" s="18">
        <f t="shared" si="5"/>
        <v>638459.64</v>
      </c>
      <c r="M29" s="18">
        <f t="shared" si="10"/>
        <v>671919.44368714292</v>
      </c>
      <c r="N29" s="18">
        <f t="shared" si="6"/>
        <v>11388.465228119048</v>
      </c>
      <c r="O29" s="18">
        <f t="shared" si="11"/>
        <v>660530.97845902387</v>
      </c>
    </row>
    <row r="30" spans="1:15" x14ac:dyDescent="0.25">
      <c r="A30">
        <f t="shared" si="7"/>
        <v>26</v>
      </c>
      <c r="B30" s="15">
        <v>46447</v>
      </c>
      <c r="C30" s="1">
        <v>14200</v>
      </c>
      <c r="D30" s="16">
        <v>9.2499999999999999E-2</v>
      </c>
      <c r="E30" s="19">
        <f t="shared" si="2"/>
        <v>0.81901900000000005</v>
      </c>
      <c r="F30" s="17">
        <f t="shared" si="3"/>
        <v>11630.069800000001</v>
      </c>
      <c r="G30" s="18">
        <f t="shared" si="8"/>
        <v>804102.88916200015</v>
      </c>
      <c r="H30" s="18">
        <f t="shared" si="0"/>
        <v>14200</v>
      </c>
      <c r="I30" s="18">
        <f t="shared" si="1"/>
        <v>6088.83</v>
      </c>
      <c r="J30" s="18">
        <f t="shared" si="9"/>
        <v>795991.71916200011</v>
      </c>
      <c r="K30" s="18">
        <f t="shared" si="4"/>
        <v>166772.46</v>
      </c>
      <c r="L30" s="18">
        <f t="shared" si="5"/>
        <v>629219.26</v>
      </c>
      <c r="M30" s="18">
        <f t="shared" si="10"/>
        <v>660530.97845902387</v>
      </c>
      <c r="N30" s="18">
        <f t="shared" si="6"/>
        <v>11388.465228119048</v>
      </c>
      <c r="O30" s="18">
        <f t="shared" si="11"/>
        <v>649142.51323090482</v>
      </c>
    </row>
    <row r="31" spans="1:15" x14ac:dyDescent="0.25">
      <c r="A31">
        <f t="shared" si="7"/>
        <v>27</v>
      </c>
      <c r="B31" s="15">
        <v>46478</v>
      </c>
      <c r="C31" s="1">
        <v>14200</v>
      </c>
      <c r="D31" s="16">
        <v>9.2499999999999999E-2</v>
      </c>
      <c r="E31" s="19">
        <f t="shared" si="2"/>
        <v>0.81275399999999998</v>
      </c>
      <c r="F31" s="17">
        <f t="shared" si="3"/>
        <v>11541.1068</v>
      </c>
      <c r="G31" s="18">
        <f t="shared" si="8"/>
        <v>795991.71916200011</v>
      </c>
      <c r="H31" s="18">
        <f t="shared" si="0"/>
        <v>14200</v>
      </c>
      <c r="I31" s="18">
        <f t="shared" si="1"/>
        <v>6026.31</v>
      </c>
      <c r="J31" s="18">
        <f t="shared" si="9"/>
        <v>787818.02916200017</v>
      </c>
      <c r="K31" s="18">
        <f t="shared" si="4"/>
        <v>167910.36</v>
      </c>
      <c r="L31" s="18">
        <f t="shared" si="5"/>
        <v>619907.67000000004</v>
      </c>
      <c r="M31" s="18">
        <f t="shared" si="10"/>
        <v>649142.51323090482</v>
      </c>
      <c r="N31" s="18">
        <f t="shared" si="6"/>
        <v>11388.465228119048</v>
      </c>
      <c r="O31" s="18">
        <f t="shared" si="11"/>
        <v>637754.04800278577</v>
      </c>
    </row>
    <row r="32" spans="1:15" x14ac:dyDescent="0.25">
      <c r="A32">
        <f t="shared" si="7"/>
        <v>28</v>
      </c>
      <c r="B32" s="15">
        <v>46508</v>
      </c>
      <c r="C32" s="1">
        <v>14200</v>
      </c>
      <c r="D32" s="16">
        <v>9.2499999999999999E-2</v>
      </c>
      <c r="E32" s="19">
        <f t="shared" si="2"/>
        <v>0.80653699999999995</v>
      </c>
      <c r="F32" s="17">
        <f t="shared" si="3"/>
        <v>11452.8254</v>
      </c>
      <c r="G32" s="18">
        <f t="shared" si="8"/>
        <v>787818.02916200017</v>
      </c>
      <c r="H32" s="18">
        <f t="shared" si="0"/>
        <v>14200</v>
      </c>
      <c r="I32" s="18">
        <f t="shared" si="1"/>
        <v>5963.31</v>
      </c>
      <c r="J32" s="18">
        <f t="shared" si="9"/>
        <v>779581.33916200022</v>
      </c>
      <c r="K32" s="18">
        <f t="shared" si="4"/>
        <v>169057.04</v>
      </c>
      <c r="L32" s="18">
        <f t="shared" si="5"/>
        <v>610524.30000000005</v>
      </c>
      <c r="M32" s="18">
        <f t="shared" si="10"/>
        <v>637754.04800278577</v>
      </c>
      <c r="N32" s="18">
        <f t="shared" si="6"/>
        <v>11388.465228119048</v>
      </c>
      <c r="O32" s="18">
        <f t="shared" si="11"/>
        <v>626365.58277466672</v>
      </c>
    </row>
    <row r="33" spans="1:15" x14ac:dyDescent="0.25">
      <c r="A33">
        <f t="shared" si="7"/>
        <v>29</v>
      </c>
      <c r="B33" s="15">
        <v>46539</v>
      </c>
      <c r="C33" s="1">
        <v>14200</v>
      </c>
      <c r="D33" s="16">
        <v>9.2499999999999999E-2</v>
      </c>
      <c r="E33" s="19">
        <f t="shared" si="2"/>
        <v>0.80036700000000005</v>
      </c>
      <c r="F33" s="17">
        <f t="shared" si="3"/>
        <v>11365.2114</v>
      </c>
      <c r="G33" s="18">
        <f t="shared" si="8"/>
        <v>779581.33916200022</v>
      </c>
      <c r="H33" s="18">
        <f t="shared" si="0"/>
        <v>14200</v>
      </c>
      <c r="I33" s="18">
        <f t="shared" si="1"/>
        <v>5899.81</v>
      </c>
      <c r="J33" s="18">
        <f t="shared" si="9"/>
        <v>771281.14916200028</v>
      </c>
      <c r="K33" s="18">
        <f t="shared" si="4"/>
        <v>170212.56</v>
      </c>
      <c r="L33" s="18">
        <f t="shared" si="5"/>
        <v>601068.59</v>
      </c>
      <c r="M33" s="18">
        <f t="shared" si="10"/>
        <v>626365.58277466672</v>
      </c>
      <c r="N33" s="18">
        <f t="shared" si="6"/>
        <v>11388.465228119048</v>
      </c>
      <c r="O33" s="18">
        <f t="shared" si="11"/>
        <v>614977.11754654767</v>
      </c>
    </row>
    <row r="34" spans="1:15" x14ac:dyDescent="0.25">
      <c r="A34">
        <f t="shared" si="7"/>
        <v>30</v>
      </c>
      <c r="B34" s="15">
        <v>46569</v>
      </c>
      <c r="C34" s="1">
        <v>14200</v>
      </c>
      <c r="D34" s="16">
        <v>9.2499999999999999E-2</v>
      </c>
      <c r="E34" s="19">
        <f t="shared" si="2"/>
        <v>0.79424499999999998</v>
      </c>
      <c r="F34" s="17">
        <f t="shared" si="3"/>
        <v>11278.279</v>
      </c>
      <c r="G34" s="18">
        <f t="shared" si="8"/>
        <v>771281.14916200028</v>
      </c>
      <c r="H34" s="18">
        <f t="shared" si="0"/>
        <v>14200</v>
      </c>
      <c r="I34" s="18">
        <f t="shared" si="1"/>
        <v>5835.83</v>
      </c>
      <c r="J34" s="18">
        <f t="shared" si="9"/>
        <v>762916.97916200024</v>
      </c>
      <c r="K34" s="18">
        <f t="shared" si="4"/>
        <v>171376.98</v>
      </c>
      <c r="L34" s="18">
        <f t="shared" si="5"/>
        <v>591540</v>
      </c>
      <c r="M34" s="18">
        <f t="shared" si="10"/>
        <v>614977.11754654767</v>
      </c>
      <c r="N34" s="18">
        <f t="shared" si="6"/>
        <v>11388.465228119048</v>
      </c>
      <c r="O34" s="18">
        <f t="shared" si="11"/>
        <v>603588.65231842862</v>
      </c>
    </row>
    <row r="35" spans="1:15" x14ac:dyDescent="0.25">
      <c r="A35">
        <f t="shared" si="7"/>
        <v>31</v>
      </c>
      <c r="B35" s="15">
        <v>46600</v>
      </c>
      <c r="C35" s="1">
        <v>14200</v>
      </c>
      <c r="D35" s="16">
        <v>9.2499999999999999E-2</v>
      </c>
      <c r="E35" s="19">
        <f t="shared" si="2"/>
        <v>0.78817000000000004</v>
      </c>
      <c r="F35" s="17">
        <f t="shared" si="3"/>
        <v>11192.014000000001</v>
      </c>
      <c r="G35" s="18">
        <f t="shared" si="8"/>
        <v>762916.97916200024</v>
      </c>
      <c r="H35" s="18">
        <f t="shared" si="0"/>
        <v>14200</v>
      </c>
      <c r="I35" s="18">
        <f t="shared" si="1"/>
        <v>5771.36</v>
      </c>
      <c r="J35" s="18">
        <f t="shared" si="9"/>
        <v>754488.33916200022</v>
      </c>
      <c r="K35" s="18">
        <f t="shared" si="4"/>
        <v>172550.38</v>
      </c>
      <c r="L35" s="18">
        <f t="shared" si="5"/>
        <v>581937.96</v>
      </c>
      <c r="M35" s="18">
        <f t="shared" si="10"/>
        <v>603588.65231842862</v>
      </c>
      <c r="N35" s="18">
        <f t="shared" si="6"/>
        <v>11388.465228119048</v>
      </c>
      <c r="O35" s="18">
        <f t="shared" si="11"/>
        <v>592200.18709030957</v>
      </c>
    </row>
    <row r="36" spans="1:15" x14ac:dyDescent="0.25">
      <c r="A36">
        <f t="shared" si="7"/>
        <v>32</v>
      </c>
      <c r="B36" s="15">
        <v>46631</v>
      </c>
      <c r="C36" s="1">
        <v>14200</v>
      </c>
      <c r="D36" s="16">
        <v>9.2499999999999999E-2</v>
      </c>
      <c r="E36" s="19">
        <f t="shared" si="2"/>
        <v>0.78214099999999998</v>
      </c>
      <c r="F36" s="17">
        <f t="shared" si="3"/>
        <v>11106.4022</v>
      </c>
      <c r="G36" s="18">
        <f t="shared" si="8"/>
        <v>754488.33916200022</v>
      </c>
      <c r="H36" s="18">
        <f t="shared" ref="H36:H67" si="12">C36</f>
        <v>14200</v>
      </c>
      <c r="I36" s="18">
        <f t="shared" ref="I36:I67" si="13">ROUND((G36-H36)*D36/12,2)</f>
        <v>5706.39</v>
      </c>
      <c r="J36" s="18">
        <f t="shared" si="9"/>
        <v>745994.72916200024</v>
      </c>
      <c r="K36" s="18">
        <f t="shared" si="4"/>
        <v>173732.83</v>
      </c>
      <c r="L36" s="18">
        <f t="shared" si="5"/>
        <v>572261.9</v>
      </c>
      <c r="M36" s="18">
        <f t="shared" si="10"/>
        <v>592200.18709030957</v>
      </c>
      <c r="N36" s="18">
        <f t="shared" si="6"/>
        <v>11388.465228119048</v>
      </c>
      <c r="O36" s="18">
        <f t="shared" si="11"/>
        <v>580811.72186219052</v>
      </c>
    </row>
    <row r="37" spans="1:15" x14ac:dyDescent="0.25">
      <c r="A37">
        <f t="shared" si="7"/>
        <v>33</v>
      </c>
      <c r="B37" s="15">
        <v>46661</v>
      </c>
      <c r="C37" s="1">
        <v>14200</v>
      </c>
      <c r="D37" s="16">
        <v>9.2499999999999999E-2</v>
      </c>
      <c r="E37" s="19">
        <f t="shared" si="2"/>
        <v>0.77615800000000001</v>
      </c>
      <c r="F37" s="17">
        <f t="shared" si="3"/>
        <v>11021.443600000001</v>
      </c>
      <c r="G37" s="18">
        <f t="shared" si="8"/>
        <v>745994.72916200024</v>
      </c>
      <c r="H37" s="18">
        <f t="shared" si="12"/>
        <v>14200</v>
      </c>
      <c r="I37" s="18">
        <f t="shared" si="13"/>
        <v>5640.92</v>
      </c>
      <c r="J37" s="18">
        <f t="shared" si="9"/>
        <v>737435.64916200028</v>
      </c>
      <c r="K37" s="18">
        <f t="shared" si="4"/>
        <v>174924.39</v>
      </c>
      <c r="L37" s="18">
        <f t="shared" si="5"/>
        <v>562511.26</v>
      </c>
      <c r="M37" s="18">
        <f t="shared" si="10"/>
        <v>580811.72186219052</v>
      </c>
      <c r="N37" s="18">
        <f t="shared" ref="N37:N68" si="14">$M$4/COUNT($B$4:$B$87)</f>
        <v>11388.465228119048</v>
      </c>
      <c r="O37" s="18">
        <f t="shared" si="11"/>
        <v>569423.25663407147</v>
      </c>
    </row>
    <row r="38" spans="1:15" x14ac:dyDescent="0.25">
      <c r="A38">
        <f t="shared" si="7"/>
        <v>34</v>
      </c>
      <c r="B38" s="15">
        <v>46692</v>
      </c>
      <c r="C38" s="1">
        <v>14200</v>
      </c>
      <c r="D38" s="16">
        <v>9.2499999999999999E-2</v>
      </c>
      <c r="E38" s="19">
        <f t="shared" si="2"/>
        <v>0.77022100000000004</v>
      </c>
      <c r="F38" s="17">
        <f t="shared" si="3"/>
        <v>10937.138200000001</v>
      </c>
      <c r="G38" s="18">
        <f t="shared" si="8"/>
        <v>737435.64916200028</v>
      </c>
      <c r="H38" s="18">
        <f t="shared" si="12"/>
        <v>14200</v>
      </c>
      <c r="I38" s="18">
        <f t="shared" si="13"/>
        <v>5574.94</v>
      </c>
      <c r="J38" s="18">
        <f t="shared" si="9"/>
        <v>728810.58916200022</v>
      </c>
      <c r="K38" s="18">
        <f t="shared" si="4"/>
        <v>176125.13</v>
      </c>
      <c r="L38" s="18">
        <f t="shared" si="5"/>
        <v>552685.46</v>
      </c>
      <c r="M38" s="18">
        <f t="shared" si="10"/>
        <v>569423.25663407147</v>
      </c>
      <c r="N38" s="18">
        <f t="shared" si="14"/>
        <v>11388.465228119048</v>
      </c>
      <c r="O38" s="18">
        <f t="shared" si="11"/>
        <v>558034.79140595242</v>
      </c>
    </row>
    <row r="39" spans="1:15" x14ac:dyDescent="0.25">
      <c r="A39">
        <f t="shared" si="7"/>
        <v>35</v>
      </c>
      <c r="B39" s="15">
        <v>46722</v>
      </c>
      <c r="C39" s="1">
        <v>14200</v>
      </c>
      <c r="D39" s="16">
        <v>9.2499999999999999E-2</v>
      </c>
      <c r="E39" s="19">
        <f t="shared" si="2"/>
        <v>0.76432900000000004</v>
      </c>
      <c r="F39" s="17">
        <f t="shared" si="3"/>
        <v>10853.471800000001</v>
      </c>
      <c r="G39" s="18">
        <f t="shared" si="8"/>
        <v>728810.58916200022</v>
      </c>
      <c r="H39" s="18">
        <f t="shared" si="12"/>
        <v>14200</v>
      </c>
      <c r="I39" s="18">
        <f t="shared" si="13"/>
        <v>5508.46</v>
      </c>
      <c r="J39" s="18">
        <f t="shared" si="9"/>
        <v>720119.04916200018</v>
      </c>
      <c r="K39" s="18">
        <f t="shared" si="4"/>
        <v>177335.13</v>
      </c>
      <c r="L39" s="18">
        <f t="shared" si="5"/>
        <v>542783.92000000004</v>
      </c>
      <c r="M39" s="18">
        <f t="shared" si="10"/>
        <v>558034.79140595242</v>
      </c>
      <c r="N39" s="18">
        <f t="shared" si="14"/>
        <v>11388.465228119048</v>
      </c>
      <c r="O39" s="18">
        <f t="shared" si="11"/>
        <v>546646.32617783337</v>
      </c>
    </row>
    <row r="40" spans="1:15" x14ac:dyDescent="0.25">
      <c r="A40">
        <f t="shared" si="7"/>
        <v>36</v>
      </c>
      <c r="B40" s="15">
        <v>46753</v>
      </c>
      <c r="C40" s="1">
        <v>15410</v>
      </c>
      <c r="D40" s="16">
        <v>9.2499999999999999E-2</v>
      </c>
      <c r="E40" s="19">
        <f t="shared" si="2"/>
        <v>0.75848199999999999</v>
      </c>
      <c r="F40" s="17">
        <f t="shared" si="3"/>
        <v>11688.207619999999</v>
      </c>
      <c r="G40" s="18">
        <f t="shared" si="8"/>
        <v>720119.04916200018</v>
      </c>
      <c r="H40" s="18">
        <f t="shared" si="12"/>
        <v>15410</v>
      </c>
      <c r="I40" s="18">
        <f t="shared" si="13"/>
        <v>5432.13</v>
      </c>
      <c r="J40" s="18">
        <f t="shared" si="9"/>
        <v>710141.17916200019</v>
      </c>
      <c r="K40" s="18">
        <f t="shared" si="4"/>
        <v>178654.82</v>
      </c>
      <c r="L40" s="18">
        <f t="shared" si="5"/>
        <v>531486.36</v>
      </c>
      <c r="M40" s="18">
        <f t="shared" si="10"/>
        <v>546646.32617783337</v>
      </c>
      <c r="N40" s="18">
        <f t="shared" si="14"/>
        <v>11388.465228119048</v>
      </c>
      <c r="O40" s="18">
        <f t="shared" si="11"/>
        <v>535257.86094971432</v>
      </c>
    </row>
    <row r="41" spans="1:15" x14ac:dyDescent="0.25">
      <c r="A41">
        <f t="shared" si="7"/>
        <v>37</v>
      </c>
      <c r="B41" s="15">
        <v>46784</v>
      </c>
      <c r="C41" s="1">
        <v>15410</v>
      </c>
      <c r="D41" s="16">
        <v>9.2499999999999999E-2</v>
      </c>
      <c r="E41" s="19">
        <f t="shared" si="2"/>
        <v>0.75268000000000002</v>
      </c>
      <c r="F41" s="17">
        <f t="shared" si="3"/>
        <v>11598.7988</v>
      </c>
      <c r="G41" s="18">
        <f t="shared" si="8"/>
        <v>710141.17916200019</v>
      </c>
      <c r="H41" s="18">
        <f t="shared" si="12"/>
        <v>15410</v>
      </c>
      <c r="I41" s="18">
        <f t="shared" si="13"/>
        <v>5355.22</v>
      </c>
      <c r="J41" s="18">
        <f t="shared" si="9"/>
        <v>700086.39916200016</v>
      </c>
      <c r="K41" s="18">
        <f t="shared" si="4"/>
        <v>179984.68</v>
      </c>
      <c r="L41" s="18">
        <f t="shared" si="5"/>
        <v>520101.72</v>
      </c>
      <c r="M41" s="18">
        <f t="shared" si="10"/>
        <v>535257.86094971432</v>
      </c>
      <c r="N41" s="18">
        <f t="shared" si="14"/>
        <v>11388.465228119048</v>
      </c>
      <c r="O41" s="18">
        <f t="shared" si="11"/>
        <v>523869.39572159527</v>
      </c>
    </row>
    <row r="42" spans="1:15" x14ac:dyDescent="0.25">
      <c r="A42">
        <f t="shared" si="7"/>
        <v>38</v>
      </c>
      <c r="B42" s="15">
        <v>46813</v>
      </c>
      <c r="C42" s="1">
        <v>15410</v>
      </c>
      <c r="D42" s="16">
        <v>9.2499999999999999E-2</v>
      </c>
      <c r="E42" s="19">
        <f t="shared" si="2"/>
        <v>0.746923</v>
      </c>
      <c r="F42" s="17">
        <f t="shared" si="3"/>
        <v>11510.083430000001</v>
      </c>
      <c r="G42" s="18">
        <f t="shared" si="8"/>
        <v>700086.39916200016</v>
      </c>
      <c r="H42" s="18">
        <f t="shared" si="12"/>
        <v>15410</v>
      </c>
      <c r="I42" s="18">
        <f t="shared" si="13"/>
        <v>5277.71</v>
      </c>
      <c r="J42" s="18">
        <f t="shared" si="9"/>
        <v>689954.10916200012</v>
      </c>
      <c r="K42" s="18">
        <f t="shared" si="4"/>
        <v>181324.79</v>
      </c>
      <c r="L42" s="18">
        <f t="shared" si="5"/>
        <v>508629.32</v>
      </c>
      <c r="M42" s="18">
        <f t="shared" si="10"/>
        <v>523869.39572159527</v>
      </c>
      <c r="N42" s="18">
        <f t="shared" si="14"/>
        <v>11388.465228119048</v>
      </c>
      <c r="O42" s="18">
        <f t="shared" si="11"/>
        <v>512480.93049347622</v>
      </c>
    </row>
    <row r="43" spans="1:15" x14ac:dyDescent="0.25">
      <c r="A43">
        <f t="shared" si="7"/>
        <v>39</v>
      </c>
      <c r="B43" s="15">
        <v>46844</v>
      </c>
      <c r="C43" s="1">
        <v>15410</v>
      </c>
      <c r="D43" s="16">
        <v>9.2499999999999999E-2</v>
      </c>
      <c r="E43" s="19">
        <f t="shared" si="2"/>
        <v>0.74120900000000001</v>
      </c>
      <c r="F43" s="17">
        <f t="shared" si="3"/>
        <v>11422.03069</v>
      </c>
      <c r="G43" s="18">
        <f t="shared" si="8"/>
        <v>689954.10916200012</v>
      </c>
      <c r="H43" s="18">
        <f t="shared" si="12"/>
        <v>15410</v>
      </c>
      <c r="I43" s="18">
        <f t="shared" si="13"/>
        <v>5199.6099999999997</v>
      </c>
      <c r="J43" s="18">
        <f t="shared" si="9"/>
        <v>679743.71916200011</v>
      </c>
      <c r="K43" s="18">
        <f t="shared" si="4"/>
        <v>182675.23</v>
      </c>
      <c r="L43" s="18">
        <f t="shared" si="5"/>
        <v>497068.49</v>
      </c>
      <c r="M43" s="18">
        <f t="shared" si="10"/>
        <v>512480.93049347622</v>
      </c>
      <c r="N43" s="18">
        <f t="shared" si="14"/>
        <v>11388.465228119048</v>
      </c>
      <c r="O43" s="18">
        <f t="shared" si="11"/>
        <v>501092.46526535717</v>
      </c>
    </row>
    <row r="44" spans="1:15" x14ac:dyDescent="0.25">
      <c r="A44">
        <f t="shared" si="7"/>
        <v>40</v>
      </c>
      <c r="B44" s="15">
        <v>46874</v>
      </c>
      <c r="C44" s="1">
        <v>15410</v>
      </c>
      <c r="D44" s="16">
        <v>9.2499999999999999E-2</v>
      </c>
      <c r="E44" s="19">
        <f t="shared" si="2"/>
        <v>0.73553900000000005</v>
      </c>
      <c r="F44" s="17">
        <f t="shared" si="3"/>
        <v>11334.655990000001</v>
      </c>
      <c r="G44" s="18">
        <f t="shared" si="8"/>
        <v>679743.71916200011</v>
      </c>
      <c r="H44" s="18">
        <f t="shared" si="12"/>
        <v>15410</v>
      </c>
      <c r="I44" s="18">
        <f t="shared" si="13"/>
        <v>5120.91</v>
      </c>
      <c r="J44" s="18">
        <f t="shared" si="9"/>
        <v>669454.62916200014</v>
      </c>
      <c r="K44" s="18">
        <f t="shared" si="4"/>
        <v>184036.08</v>
      </c>
      <c r="L44" s="18">
        <f t="shared" si="5"/>
        <v>485418.55</v>
      </c>
      <c r="M44" s="18">
        <f t="shared" si="10"/>
        <v>501092.46526535717</v>
      </c>
      <c r="N44" s="18">
        <f t="shared" si="14"/>
        <v>11388.465228119048</v>
      </c>
      <c r="O44" s="18">
        <f t="shared" si="11"/>
        <v>489704.00003723812</v>
      </c>
    </row>
    <row r="45" spans="1:15" x14ac:dyDescent="0.25">
      <c r="A45">
        <f t="shared" si="7"/>
        <v>41</v>
      </c>
      <c r="B45" s="15">
        <v>46905</v>
      </c>
      <c r="C45" s="1">
        <v>15410</v>
      </c>
      <c r="D45" s="16">
        <v>9.2499999999999999E-2</v>
      </c>
      <c r="E45" s="19">
        <f t="shared" si="2"/>
        <v>0.72991300000000003</v>
      </c>
      <c r="F45" s="17">
        <f t="shared" si="3"/>
        <v>11247.95933</v>
      </c>
      <c r="G45" s="18">
        <f t="shared" si="8"/>
        <v>669454.62916200014</v>
      </c>
      <c r="H45" s="18">
        <f t="shared" si="12"/>
        <v>15410</v>
      </c>
      <c r="I45" s="18">
        <f t="shared" si="13"/>
        <v>5041.59</v>
      </c>
      <c r="J45" s="18">
        <f t="shared" si="9"/>
        <v>659086.21916200011</v>
      </c>
      <c r="K45" s="18">
        <f t="shared" si="4"/>
        <v>185407.42</v>
      </c>
      <c r="L45" s="18">
        <f t="shared" si="5"/>
        <v>473678.8</v>
      </c>
      <c r="M45" s="18">
        <f t="shared" si="10"/>
        <v>489704.00003723812</v>
      </c>
      <c r="N45" s="18">
        <f t="shared" si="14"/>
        <v>11388.465228119048</v>
      </c>
      <c r="O45" s="18">
        <f t="shared" si="11"/>
        <v>478315.53480911907</v>
      </c>
    </row>
    <row r="46" spans="1:15" x14ac:dyDescent="0.25">
      <c r="A46">
        <f t="shared" si="7"/>
        <v>42</v>
      </c>
      <c r="B46" s="15">
        <v>46935</v>
      </c>
      <c r="C46" s="1">
        <v>15410</v>
      </c>
      <c r="D46" s="16">
        <v>9.2499999999999999E-2</v>
      </c>
      <c r="E46" s="19">
        <f t="shared" si="2"/>
        <v>0.72433000000000003</v>
      </c>
      <c r="F46" s="17">
        <f t="shared" si="3"/>
        <v>11161.925300000001</v>
      </c>
      <c r="G46" s="18">
        <f t="shared" si="8"/>
        <v>659086.21916200011</v>
      </c>
      <c r="H46" s="18">
        <f t="shared" si="12"/>
        <v>15410</v>
      </c>
      <c r="I46" s="18">
        <f t="shared" si="13"/>
        <v>4961.67</v>
      </c>
      <c r="J46" s="18">
        <f t="shared" si="9"/>
        <v>648637.88916200015</v>
      </c>
      <c r="K46" s="18">
        <f t="shared" si="4"/>
        <v>186789.33</v>
      </c>
      <c r="L46" s="18">
        <f t="shared" si="5"/>
        <v>461848.56</v>
      </c>
      <c r="M46" s="18">
        <f t="shared" si="10"/>
        <v>478315.53480911907</v>
      </c>
      <c r="N46" s="18">
        <f t="shared" si="14"/>
        <v>11388.465228119048</v>
      </c>
      <c r="O46" s="18">
        <f t="shared" si="11"/>
        <v>466927.06958100002</v>
      </c>
    </row>
    <row r="47" spans="1:15" x14ac:dyDescent="0.25">
      <c r="A47">
        <f t="shared" si="7"/>
        <v>43</v>
      </c>
      <c r="B47" s="15">
        <v>46966</v>
      </c>
      <c r="C47" s="1">
        <v>15410</v>
      </c>
      <c r="D47" s="16">
        <v>9.2499999999999999E-2</v>
      </c>
      <c r="E47" s="19">
        <f t="shared" si="2"/>
        <v>0.71878900000000001</v>
      </c>
      <c r="F47" s="17">
        <f t="shared" si="3"/>
        <v>11076.538490000001</v>
      </c>
      <c r="G47" s="18">
        <f t="shared" si="8"/>
        <v>648637.88916200015</v>
      </c>
      <c r="H47" s="18">
        <f t="shared" si="12"/>
        <v>15410</v>
      </c>
      <c r="I47" s="18">
        <f t="shared" si="13"/>
        <v>4881.13</v>
      </c>
      <c r="J47" s="18">
        <f t="shared" si="9"/>
        <v>638109.01916200016</v>
      </c>
      <c r="K47" s="18">
        <f t="shared" si="4"/>
        <v>188181.9</v>
      </c>
      <c r="L47" s="18">
        <f t="shared" si="5"/>
        <v>449927.12</v>
      </c>
      <c r="M47" s="18">
        <f t="shared" si="10"/>
        <v>466927.06958100002</v>
      </c>
      <c r="N47" s="18">
        <f t="shared" si="14"/>
        <v>11388.465228119048</v>
      </c>
      <c r="O47" s="18">
        <f t="shared" si="11"/>
        <v>455538.60435288097</v>
      </c>
    </row>
    <row r="48" spans="1:15" x14ac:dyDescent="0.25">
      <c r="A48">
        <f t="shared" si="7"/>
        <v>44</v>
      </c>
      <c r="B48" s="15">
        <v>46997</v>
      </c>
      <c r="C48" s="1">
        <v>15410</v>
      </c>
      <c r="D48" s="16">
        <v>9.2499999999999999E-2</v>
      </c>
      <c r="E48" s="19">
        <f t="shared" si="2"/>
        <v>0.71329100000000001</v>
      </c>
      <c r="F48" s="17">
        <f t="shared" si="3"/>
        <v>10991.81431</v>
      </c>
      <c r="G48" s="18">
        <f t="shared" si="8"/>
        <v>638109.01916200016</v>
      </c>
      <c r="H48" s="18">
        <f t="shared" si="12"/>
        <v>15410</v>
      </c>
      <c r="I48" s="18">
        <f t="shared" si="13"/>
        <v>4799.97</v>
      </c>
      <c r="J48" s="18">
        <f t="shared" si="9"/>
        <v>627498.98916200013</v>
      </c>
      <c r="K48" s="18">
        <f t="shared" si="4"/>
        <v>189585.19</v>
      </c>
      <c r="L48" s="18">
        <f t="shared" si="5"/>
        <v>437913.8</v>
      </c>
      <c r="M48" s="18">
        <f t="shared" si="10"/>
        <v>455538.60435288097</v>
      </c>
      <c r="N48" s="18">
        <f t="shared" si="14"/>
        <v>11388.465228119048</v>
      </c>
      <c r="O48" s="18">
        <f t="shared" si="11"/>
        <v>444150.13912476192</v>
      </c>
    </row>
    <row r="49" spans="1:15" x14ac:dyDescent="0.25">
      <c r="A49">
        <f t="shared" si="7"/>
        <v>45</v>
      </c>
      <c r="B49" s="15">
        <v>47027</v>
      </c>
      <c r="C49" s="1">
        <v>15410</v>
      </c>
      <c r="D49" s="16">
        <v>9.2499999999999999E-2</v>
      </c>
      <c r="E49" s="19">
        <f t="shared" si="2"/>
        <v>0.70783499999999999</v>
      </c>
      <c r="F49" s="17">
        <f t="shared" si="3"/>
        <v>10907.737349999999</v>
      </c>
      <c r="G49" s="18">
        <f t="shared" si="8"/>
        <v>627498.98916200013</v>
      </c>
      <c r="H49" s="18">
        <f t="shared" si="12"/>
        <v>15410</v>
      </c>
      <c r="I49" s="18">
        <f t="shared" si="13"/>
        <v>4718.1899999999996</v>
      </c>
      <c r="J49" s="18">
        <f t="shared" si="9"/>
        <v>616807.17916200007</v>
      </c>
      <c r="K49" s="18">
        <f t="shared" si="4"/>
        <v>190999.31</v>
      </c>
      <c r="L49" s="18">
        <f t="shared" si="5"/>
        <v>425807.87</v>
      </c>
      <c r="M49" s="18">
        <f t="shared" si="10"/>
        <v>444150.13912476192</v>
      </c>
      <c r="N49" s="18">
        <f t="shared" si="14"/>
        <v>11388.465228119048</v>
      </c>
      <c r="O49" s="18">
        <f t="shared" si="11"/>
        <v>432761.67389664287</v>
      </c>
    </row>
    <row r="50" spans="1:15" x14ac:dyDescent="0.25">
      <c r="A50">
        <f t="shared" si="7"/>
        <v>46</v>
      </c>
      <c r="B50" s="15">
        <v>47058</v>
      </c>
      <c r="C50" s="1">
        <v>15410</v>
      </c>
      <c r="D50" s="16">
        <v>9.2499999999999999E-2</v>
      </c>
      <c r="E50" s="19">
        <f t="shared" si="2"/>
        <v>0.70242000000000004</v>
      </c>
      <c r="F50" s="17">
        <f t="shared" si="3"/>
        <v>10824.2922</v>
      </c>
      <c r="G50" s="18">
        <f t="shared" si="8"/>
        <v>616807.17916200007</v>
      </c>
      <c r="H50" s="18">
        <f t="shared" si="12"/>
        <v>15410</v>
      </c>
      <c r="I50" s="18">
        <f t="shared" si="13"/>
        <v>4635.7700000000004</v>
      </c>
      <c r="J50" s="18">
        <f t="shared" si="9"/>
        <v>606032.94916200009</v>
      </c>
      <c r="K50" s="18">
        <f t="shared" si="4"/>
        <v>192424.32000000001</v>
      </c>
      <c r="L50" s="18">
        <f t="shared" si="5"/>
        <v>413608.63</v>
      </c>
      <c r="M50" s="18">
        <f t="shared" si="10"/>
        <v>432761.67389664287</v>
      </c>
      <c r="N50" s="18">
        <f t="shared" si="14"/>
        <v>11388.465228119048</v>
      </c>
      <c r="O50" s="18">
        <f t="shared" si="11"/>
        <v>421373.20866852382</v>
      </c>
    </row>
    <row r="51" spans="1:15" x14ac:dyDescent="0.25">
      <c r="A51">
        <f t="shared" si="7"/>
        <v>47</v>
      </c>
      <c r="B51" s="15">
        <v>47088</v>
      </c>
      <c r="C51" s="1">
        <v>15410</v>
      </c>
      <c r="D51" s="16">
        <v>9.2499999999999999E-2</v>
      </c>
      <c r="E51" s="19">
        <f t="shared" si="2"/>
        <v>0.69704699999999997</v>
      </c>
      <c r="F51" s="17">
        <f t="shared" si="3"/>
        <v>10741.494269999999</v>
      </c>
      <c r="G51" s="18">
        <f t="shared" si="8"/>
        <v>606032.94916200009</v>
      </c>
      <c r="H51" s="18">
        <f t="shared" si="12"/>
        <v>15410</v>
      </c>
      <c r="I51" s="18">
        <f t="shared" si="13"/>
        <v>4552.72</v>
      </c>
      <c r="J51" s="18">
        <f t="shared" si="9"/>
        <v>595175.66916200006</v>
      </c>
      <c r="K51" s="18">
        <f t="shared" si="4"/>
        <v>193860.32</v>
      </c>
      <c r="L51" s="18">
        <f t="shared" si="5"/>
        <v>401315.35</v>
      </c>
      <c r="M51" s="18">
        <f t="shared" si="10"/>
        <v>421373.20866852382</v>
      </c>
      <c r="N51" s="18">
        <f t="shared" si="14"/>
        <v>11388.465228119048</v>
      </c>
      <c r="O51" s="18">
        <f t="shared" si="11"/>
        <v>409984.74344040477</v>
      </c>
    </row>
    <row r="52" spans="1:15" x14ac:dyDescent="0.25">
      <c r="A52">
        <f t="shared" si="7"/>
        <v>48</v>
      </c>
      <c r="B52" s="15">
        <v>47119</v>
      </c>
      <c r="C52" s="1">
        <v>16846</v>
      </c>
      <c r="D52" s="16">
        <v>9.2499999999999999E-2</v>
      </c>
      <c r="E52" s="19">
        <f t="shared" si="2"/>
        <v>0.69171499999999997</v>
      </c>
      <c r="F52" s="17">
        <f t="shared" si="3"/>
        <v>11652.63089</v>
      </c>
      <c r="G52" s="18">
        <f t="shared" si="8"/>
        <v>595175.66916200006</v>
      </c>
      <c r="H52" s="18">
        <f t="shared" si="12"/>
        <v>16846</v>
      </c>
      <c r="I52" s="18">
        <f t="shared" si="13"/>
        <v>4457.96</v>
      </c>
      <c r="J52" s="18">
        <f t="shared" si="9"/>
        <v>582787.62916200003</v>
      </c>
      <c r="K52" s="18">
        <f t="shared" si="4"/>
        <v>196758.86</v>
      </c>
      <c r="L52" s="18">
        <f t="shared" si="5"/>
        <v>386028.77</v>
      </c>
      <c r="M52" s="18">
        <f t="shared" si="10"/>
        <v>409984.74344040477</v>
      </c>
      <c r="N52" s="18">
        <f t="shared" si="14"/>
        <v>11388.465228119048</v>
      </c>
      <c r="O52" s="18">
        <f t="shared" si="11"/>
        <v>398596.27821228572</v>
      </c>
    </row>
    <row r="53" spans="1:15" x14ac:dyDescent="0.25">
      <c r="A53">
        <f t="shared" si="7"/>
        <v>49</v>
      </c>
      <c r="B53" s="15">
        <v>47150</v>
      </c>
      <c r="C53" s="1">
        <v>16846</v>
      </c>
      <c r="D53" s="16">
        <v>9.2499999999999999E-2</v>
      </c>
      <c r="E53" s="19">
        <f t="shared" si="2"/>
        <v>0.68642400000000003</v>
      </c>
      <c r="F53" s="17">
        <f t="shared" si="3"/>
        <v>11563.498704000001</v>
      </c>
      <c r="G53" s="18">
        <f t="shared" si="8"/>
        <v>582787.62916200003</v>
      </c>
      <c r="H53" s="18">
        <f t="shared" si="12"/>
        <v>16846</v>
      </c>
      <c r="I53" s="18">
        <f t="shared" si="13"/>
        <v>4362.47</v>
      </c>
      <c r="J53" s="18">
        <f t="shared" si="9"/>
        <v>570304.099162</v>
      </c>
      <c r="K53" s="18">
        <f t="shared" si="4"/>
        <v>199679.73</v>
      </c>
      <c r="L53" s="18">
        <f t="shared" si="5"/>
        <v>370624.37</v>
      </c>
      <c r="M53" s="18">
        <f t="shared" si="10"/>
        <v>398596.27821228572</v>
      </c>
      <c r="N53" s="18">
        <f t="shared" si="14"/>
        <v>11388.465228119048</v>
      </c>
      <c r="O53" s="18">
        <f t="shared" si="11"/>
        <v>387207.81298416667</v>
      </c>
    </row>
    <row r="54" spans="1:15" x14ac:dyDescent="0.25">
      <c r="A54">
        <f t="shared" si="7"/>
        <v>50</v>
      </c>
      <c r="B54" s="15">
        <v>47178</v>
      </c>
      <c r="C54" s="1">
        <v>16846</v>
      </c>
      <c r="D54" s="16">
        <v>9.2499999999999999E-2</v>
      </c>
      <c r="E54" s="19">
        <f t="shared" si="2"/>
        <v>0.68117300000000003</v>
      </c>
      <c r="F54" s="17">
        <f t="shared" si="3"/>
        <v>11475.040358</v>
      </c>
      <c r="G54" s="18">
        <f t="shared" si="8"/>
        <v>570304.099162</v>
      </c>
      <c r="H54" s="18">
        <f t="shared" si="12"/>
        <v>16846</v>
      </c>
      <c r="I54" s="18">
        <f t="shared" si="13"/>
        <v>4266.24</v>
      </c>
      <c r="J54" s="18">
        <f t="shared" si="9"/>
        <v>557724.33916199999</v>
      </c>
      <c r="K54" s="18">
        <f t="shared" si="4"/>
        <v>202623.13</v>
      </c>
      <c r="L54" s="18">
        <f t="shared" si="5"/>
        <v>355101.21</v>
      </c>
      <c r="M54" s="18">
        <f t="shared" si="10"/>
        <v>387207.81298416667</v>
      </c>
      <c r="N54" s="18">
        <f t="shared" si="14"/>
        <v>11388.465228119048</v>
      </c>
      <c r="O54" s="18">
        <f t="shared" si="11"/>
        <v>375819.34775604762</v>
      </c>
    </row>
    <row r="55" spans="1:15" x14ac:dyDescent="0.25">
      <c r="A55">
        <f t="shared" si="7"/>
        <v>51</v>
      </c>
      <c r="B55" s="15">
        <v>47209</v>
      </c>
      <c r="C55" s="1">
        <v>16846</v>
      </c>
      <c r="D55" s="16">
        <v>9.2499999999999999E-2</v>
      </c>
      <c r="E55" s="19">
        <f t="shared" si="2"/>
        <v>0.67596299999999998</v>
      </c>
      <c r="F55" s="17">
        <f t="shared" si="3"/>
        <v>11387.272697999999</v>
      </c>
      <c r="G55" s="18">
        <f t="shared" si="8"/>
        <v>557724.33916199999</v>
      </c>
      <c r="H55" s="18">
        <f t="shared" si="12"/>
        <v>16846</v>
      </c>
      <c r="I55" s="18">
        <f t="shared" si="13"/>
        <v>4169.2700000000004</v>
      </c>
      <c r="J55" s="18">
        <f t="shared" si="9"/>
        <v>545047.60916200001</v>
      </c>
      <c r="K55" s="18">
        <f t="shared" si="4"/>
        <v>205589.21</v>
      </c>
      <c r="L55" s="18">
        <f t="shared" si="5"/>
        <v>339458.4</v>
      </c>
      <c r="M55" s="18">
        <f t="shared" si="10"/>
        <v>375819.34775604762</v>
      </c>
      <c r="N55" s="18">
        <f t="shared" si="14"/>
        <v>11388.465228119048</v>
      </c>
      <c r="O55" s="18">
        <f t="shared" si="11"/>
        <v>364430.88252792857</v>
      </c>
    </row>
    <row r="56" spans="1:15" x14ac:dyDescent="0.25">
      <c r="A56">
        <f t="shared" si="7"/>
        <v>52</v>
      </c>
      <c r="B56" s="15">
        <v>47239</v>
      </c>
      <c r="C56" s="1">
        <v>16846</v>
      </c>
      <c r="D56" s="16">
        <v>9.2499999999999999E-2</v>
      </c>
      <c r="E56" s="19">
        <f t="shared" si="2"/>
        <v>0.67079200000000005</v>
      </c>
      <c r="F56" s="17">
        <f t="shared" si="3"/>
        <v>11300.162032</v>
      </c>
      <c r="G56" s="18">
        <f t="shared" si="8"/>
        <v>545047.60916200001</v>
      </c>
      <c r="H56" s="18">
        <f t="shared" si="12"/>
        <v>16846</v>
      </c>
      <c r="I56" s="18">
        <f t="shared" si="13"/>
        <v>4071.55</v>
      </c>
      <c r="J56" s="18">
        <f t="shared" si="9"/>
        <v>532273.15916200005</v>
      </c>
      <c r="K56" s="18">
        <f t="shared" si="4"/>
        <v>208578.15</v>
      </c>
      <c r="L56" s="18">
        <f t="shared" si="5"/>
        <v>323695.01</v>
      </c>
      <c r="M56" s="18">
        <f t="shared" si="10"/>
        <v>364430.88252792857</v>
      </c>
      <c r="N56" s="18">
        <f t="shared" si="14"/>
        <v>11388.465228119048</v>
      </c>
      <c r="O56" s="18">
        <f t="shared" si="11"/>
        <v>353042.41729980952</v>
      </c>
    </row>
    <row r="57" spans="1:15" x14ac:dyDescent="0.25">
      <c r="A57">
        <f t="shared" si="7"/>
        <v>53</v>
      </c>
      <c r="B57" s="15">
        <v>47270</v>
      </c>
      <c r="C57" s="1">
        <v>16846</v>
      </c>
      <c r="D57" s="16">
        <v>9.2499999999999999E-2</v>
      </c>
      <c r="E57" s="19">
        <f t="shared" si="2"/>
        <v>0.66566099999999995</v>
      </c>
      <c r="F57" s="17">
        <f t="shared" si="3"/>
        <v>11213.725205999999</v>
      </c>
      <c r="G57" s="18">
        <f t="shared" si="8"/>
        <v>532273.15916200005</v>
      </c>
      <c r="H57" s="18">
        <f t="shared" si="12"/>
        <v>16846</v>
      </c>
      <c r="I57" s="18">
        <f t="shared" si="13"/>
        <v>3973.08</v>
      </c>
      <c r="J57" s="18">
        <f t="shared" si="9"/>
        <v>519400.23916200007</v>
      </c>
      <c r="K57" s="18">
        <f t="shared" si="4"/>
        <v>211590.13</v>
      </c>
      <c r="L57" s="18">
        <f t="shared" si="5"/>
        <v>307810.11</v>
      </c>
      <c r="M57" s="18">
        <f t="shared" si="10"/>
        <v>353042.41729980952</v>
      </c>
      <c r="N57" s="18">
        <f t="shared" si="14"/>
        <v>11388.465228119048</v>
      </c>
      <c r="O57" s="18">
        <f t="shared" si="11"/>
        <v>341653.95207169047</v>
      </c>
    </row>
    <row r="58" spans="1:15" x14ac:dyDescent="0.25">
      <c r="A58">
        <f t="shared" si="7"/>
        <v>54</v>
      </c>
      <c r="B58" s="15">
        <v>47300</v>
      </c>
      <c r="C58" s="1">
        <v>16846</v>
      </c>
      <c r="D58" s="16">
        <v>9.2499999999999999E-2</v>
      </c>
      <c r="E58" s="19">
        <f t="shared" si="2"/>
        <v>0.66056899999999996</v>
      </c>
      <c r="F58" s="17">
        <f t="shared" si="3"/>
        <v>11127.945373999999</v>
      </c>
      <c r="G58" s="18">
        <f t="shared" si="8"/>
        <v>519400.23916200007</v>
      </c>
      <c r="H58" s="18">
        <f t="shared" si="12"/>
        <v>16846</v>
      </c>
      <c r="I58" s="18">
        <f t="shared" si="13"/>
        <v>3873.86</v>
      </c>
      <c r="J58" s="18">
        <f t="shared" si="9"/>
        <v>506428.09916200006</v>
      </c>
      <c r="K58" s="18">
        <f t="shared" si="4"/>
        <v>214625.33</v>
      </c>
      <c r="L58" s="18">
        <f t="shared" si="5"/>
        <v>291802.77</v>
      </c>
      <c r="M58" s="18">
        <f t="shared" si="10"/>
        <v>341653.95207169047</v>
      </c>
      <c r="N58" s="18">
        <f t="shared" si="14"/>
        <v>11388.465228119048</v>
      </c>
      <c r="O58" s="18">
        <f t="shared" si="11"/>
        <v>330265.48684357142</v>
      </c>
    </row>
    <row r="59" spans="1:15" x14ac:dyDescent="0.25">
      <c r="A59">
        <f t="shared" si="7"/>
        <v>55</v>
      </c>
      <c r="B59" s="15">
        <v>47331</v>
      </c>
      <c r="C59" s="1">
        <v>16846</v>
      </c>
      <c r="D59" s="16">
        <v>9.2499999999999999E-2</v>
      </c>
      <c r="E59" s="19">
        <f t="shared" si="2"/>
        <v>0.65551599999999999</v>
      </c>
      <c r="F59" s="17">
        <f t="shared" si="3"/>
        <v>11042.822536</v>
      </c>
      <c r="G59" s="18">
        <f t="shared" si="8"/>
        <v>506428.09916200006</v>
      </c>
      <c r="H59" s="18">
        <f t="shared" si="12"/>
        <v>16846</v>
      </c>
      <c r="I59" s="18">
        <f t="shared" si="13"/>
        <v>3773.86</v>
      </c>
      <c r="J59" s="18">
        <f t="shared" si="9"/>
        <v>493355.95916200004</v>
      </c>
      <c r="K59" s="18">
        <f t="shared" si="4"/>
        <v>217683.93</v>
      </c>
      <c r="L59" s="18">
        <f t="shared" si="5"/>
        <v>275672.03000000003</v>
      </c>
      <c r="M59" s="18">
        <f t="shared" si="10"/>
        <v>330265.48684357142</v>
      </c>
      <c r="N59" s="18">
        <f t="shared" si="14"/>
        <v>11388.465228119048</v>
      </c>
      <c r="O59" s="18">
        <f t="shared" si="11"/>
        <v>318877.02161545237</v>
      </c>
    </row>
    <row r="60" spans="1:15" x14ac:dyDescent="0.25">
      <c r="A60">
        <f t="shared" si="7"/>
        <v>56</v>
      </c>
      <c r="B60" s="15">
        <v>47362</v>
      </c>
      <c r="C60" s="1">
        <v>16846</v>
      </c>
      <c r="D60" s="16">
        <v>9.2499999999999999E-2</v>
      </c>
      <c r="E60" s="19">
        <f t="shared" si="2"/>
        <v>0.65050200000000002</v>
      </c>
      <c r="F60" s="17">
        <f t="shared" si="3"/>
        <v>10958.356692000001</v>
      </c>
      <c r="G60" s="18">
        <f t="shared" si="8"/>
        <v>493355.95916200004</v>
      </c>
      <c r="H60" s="18">
        <f t="shared" si="12"/>
        <v>16846</v>
      </c>
      <c r="I60" s="18">
        <f t="shared" si="13"/>
        <v>3673.1</v>
      </c>
      <c r="J60" s="18">
        <f t="shared" si="9"/>
        <v>480183.05916200002</v>
      </c>
      <c r="K60" s="18">
        <f t="shared" si="4"/>
        <v>220766.11</v>
      </c>
      <c r="L60" s="18">
        <f t="shared" si="5"/>
        <v>259416.95</v>
      </c>
      <c r="M60" s="18">
        <f t="shared" si="10"/>
        <v>318877.02161545237</v>
      </c>
      <c r="N60" s="18">
        <f t="shared" si="14"/>
        <v>11388.465228119048</v>
      </c>
      <c r="O60" s="18">
        <f t="shared" si="11"/>
        <v>307488.55638733332</v>
      </c>
    </row>
    <row r="61" spans="1:15" x14ac:dyDescent="0.25">
      <c r="A61">
        <f t="shared" si="7"/>
        <v>57</v>
      </c>
      <c r="B61" s="15">
        <v>47392</v>
      </c>
      <c r="C61" s="1">
        <v>16846</v>
      </c>
      <c r="D61" s="16">
        <v>9.2499999999999999E-2</v>
      </c>
      <c r="E61" s="19">
        <f t="shared" si="2"/>
        <v>0.64552600000000004</v>
      </c>
      <c r="F61" s="17">
        <f t="shared" si="3"/>
        <v>10874.530996000001</v>
      </c>
      <c r="G61" s="18">
        <f t="shared" si="8"/>
        <v>480183.05916200002</v>
      </c>
      <c r="H61" s="18">
        <f t="shared" si="12"/>
        <v>16846</v>
      </c>
      <c r="I61" s="18">
        <f t="shared" si="13"/>
        <v>3571.56</v>
      </c>
      <c r="J61" s="18">
        <f t="shared" si="9"/>
        <v>466908.61916200002</v>
      </c>
      <c r="K61" s="18">
        <f t="shared" si="4"/>
        <v>223872.04</v>
      </c>
      <c r="L61" s="18">
        <f t="shared" si="5"/>
        <v>243036.58</v>
      </c>
      <c r="M61" s="18">
        <f t="shared" si="10"/>
        <v>307488.55638733332</v>
      </c>
      <c r="N61" s="18">
        <f t="shared" si="14"/>
        <v>11388.465228119048</v>
      </c>
      <c r="O61" s="18">
        <f t="shared" si="11"/>
        <v>296100.09115921427</v>
      </c>
    </row>
    <row r="62" spans="1:15" x14ac:dyDescent="0.25">
      <c r="A62">
        <f t="shared" si="7"/>
        <v>58</v>
      </c>
      <c r="B62" s="15">
        <v>47423</v>
      </c>
      <c r="C62" s="1">
        <v>16846</v>
      </c>
      <c r="D62" s="16">
        <v>9.2499999999999999E-2</v>
      </c>
      <c r="E62" s="19">
        <f t="shared" si="2"/>
        <v>0.64058800000000005</v>
      </c>
      <c r="F62" s="17">
        <f t="shared" si="3"/>
        <v>10791.345448</v>
      </c>
      <c r="G62" s="18">
        <f t="shared" si="8"/>
        <v>466908.61916200002</v>
      </c>
      <c r="H62" s="18">
        <f t="shared" si="12"/>
        <v>16846</v>
      </c>
      <c r="I62" s="18">
        <f t="shared" si="13"/>
        <v>3469.23</v>
      </c>
      <c r="J62" s="18">
        <f t="shared" si="9"/>
        <v>453531.849162</v>
      </c>
      <c r="K62" s="18">
        <f t="shared" si="4"/>
        <v>227001.91</v>
      </c>
      <c r="L62" s="18">
        <f t="shared" si="5"/>
        <v>226529.94</v>
      </c>
      <c r="M62" s="18">
        <f t="shared" si="10"/>
        <v>296100.09115921427</v>
      </c>
      <c r="N62" s="18">
        <f t="shared" si="14"/>
        <v>11388.465228119048</v>
      </c>
      <c r="O62" s="18">
        <f t="shared" si="11"/>
        <v>284711.62593109522</v>
      </c>
    </row>
    <row r="63" spans="1:15" x14ac:dyDescent="0.25">
      <c r="A63">
        <f t="shared" si="7"/>
        <v>59</v>
      </c>
      <c r="B63" s="15">
        <v>47453</v>
      </c>
      <c r="C63" s="1">
        <v>16846</v>
      </c>
      <c r="D63" s="16">
        <v>9.2499999999999999E-2</v>
      </c>
      <c r="E63" s="19">
        <f t="shared" si="2"/>
        <v>0.63568800000000003</v>
      </c>
      <c r="F63" s="17">
        <f t="shared" si="3"/>
        <v>10708.800048000001</v>
      </c>
      <c r="G63" s="18">
        <f t="shared" si="8"/>
        <v>453531.849162</v>
      </c>
      <c r="H63" s="18">
        <f t="shared" si="12"/>
        <v>16846</v>
      </c>
      <c r="I63" s="18">
        <f t="shared" si="13"/>
        <v>3366.12</v>
      </c>
      <c r="J63" s="18">
        <f t="shared" si="9"/>
        <v>440051.96916199999</v>
      </c>
      <c r="K63" s="18">
        <f t="shared" si="4"/>
        <v>230155.91</v>
      </c>
      <c r="L63" s="18">
        <f t="shared" si="5"/>
        <v>209896.06</v>
      </c>
      <c r="M63" s="18">
        <f t="shared" si="10"/>
        <v>284711.62593109522</v>
      </c>
      <c r="N63" s="18">
        <f t="shared" si="14"/>
        <v>11388.465228119048</v>
      </c>
      <c r="O63" s="18">
        <f t="shared" si="11"/>
        <v>273323.16070297617</v>
      </c>
    </row>
    <row r="64" spans="1:15" x14ac:dyDescent="0.25">
      <c r="A64">
        <f t="shared" si="7"/>
        <v>60</v>
      </c>
      <c r="B64" s="15">
        <v>47484</v>
      </c>
      <c r="C64" s="1">
        <v>20000</v>
      </c>
      <c r="D64" s="16">
        <v>9.2499999999999999E-2</v>
      </c>
      <c r="E64" s="19">
        <f t="shared" si="2"/>
        <v>0.63082499999999997</v>
      </c>
      <c r="F64" s="17">
        <f t="shared" si="3"/>
        <v>12616.5</v>
      </c>
      <c r="G64" s="18">
        <f t="shared" si="8"/>
        <v>440051.96916199999</v>
      </c>
      <c r="H64" s="18">
        <f t="shared" si="12"/>
        <v>20000</v>
      </c>
      <c r="I64" s="18">
        <f t="shared" si="13"/>
        <v>3237.9</v>
      </c>
      <c r="J64" s="18">
        <f t="shared" si="9"/>
        <v>423289.86916200002</v>
      </c>
      <c r="K64" s="18">
        <f t="shared" si="4"/>
        <v>230155.91</v>
      </c>
      <c r="L64" s="18">
        <f t="shared" si="5"/>
        <v>193133.96</v>
      </c>
      <c r="M64" s="18">
        <f t="shared" si="10"/>
        <v>273323.16070297617</v>
      </c>
      <c r="N64" s="18">
        <f t="shared" si="14"/>
        <v>11388.465228119048</v>
      </c>
      <c r="O64" s="18">
        <f t="shared" si="11"/>
        <v>261934.69547485712</v>
      </c>
    </row>
    <row r="65" spans="1:15" x14ac:dyDescent="0.25">
      <c r="A65">
        <f t="shared" si="7"/>
        <v>61</v>
      </c>
      <c r="B65" s="15">
        <v>47515</v>
      </c>
      <c r="C65" s="1">
        <v>20000</v>
      </c>
      <c r="D65" s="16">
        <v>9.2499999999999999E-2</v>
      </c>
      <c r="E65" s="19">
        <f t="shared" si="2"/>
        <v>0.626</v>
      </c>
      <c r="F65" s="17">
        <f t="shared" si="3"/>
        <v>12520</v>
      </c>
      <c r="G65" s="18">
        <f t="shared" si="8"/>
        <v>423289.86916200002</v>
      </c>
      <c r="H65" s="18">
        <f t="shared" si="12"/>
        <v>20000</v>
      </c>
      <c r="I65" s="18">
        <f t="shared" si="13"/>
        <v>3108.69</v>
      </c>
      <c r="J65" s="18">
        <f t="shared" si="9"/>
        <v>406398.55916200002</v>
      </c>
      <c r="K65" s="18">
        <f t="shared" si="4"/>
        <v>230155.91</v>
      </c>
      <c r="L65" s="18">
        <f t="shared" si="5"/>
        <v>176242.65</v>
      </c>
      <c r="M65" s="18">
        <f t="shared" si="10"/>
        <v>261934.69547485712</v>
      </c>
      <c r="N65" s="18">
        <f t="shared" si="14"/>
        <v>11388.465228119048</v>
      </c>
      <c r="O65" s="18">
        <f t="shared" si="11"/>
        <v>250546.23024673807</v>
      </c>
    </row>
    <row r="66" spans="1:15" x14ac:dyDescent="0.25">
      <c r="A66">
        <f t="shared" si="7"/>
        <v>62</v>
      </c>
      <c r="B66" s="15">
        <v>47543</v>
      </c>
      <c r="C66" s="1">
        <v>20000</v>
      </c>
      <c r="D66" s="16">
        <v>9.2499999999999999E-2</v>
      </c>
      <c r="E66" s="19">
        <f t="shared" si="2"/>
        <v>0.62121099999999996</v>
      </c>
      <c r="F66" s="17">
        <f t="shared" si="3"/>
        <v>12424.22</v>
      </c>
      <c r="G66" s="18">
        <f t="shared" si="8"/>
        <v>406398.55916200002</v>
      </c>
      <c r="H66" s="18">
        <f t="shared" si="12"/>
        <v>20000</v>
      </c>
      <c r="I66" s="18">
        <f t="shared" si="13"/>
        <v>2978.49</v>
      </c>
      <c r="J66" s="18">
        <f t="shared" si="9"/>
        <v>389377.04916200001</v>
      </c>
      <c r="K66" s="18">
        <f t="shared" si="4"/>
        <v>230155.91</v>
      </c>
      <c r="L66" s="18">
        <f t="shared" si="5"/>
        <v>159221.14000000001</v>
      </c>
      <c r="M66" s="18">
        <f t="shared" si="10"/>
        <v>250546.23024673807</v>
      </c>
      <c r="N66" s="18">
        <f t="shared" si="14"/>
        <v>11388.465228119048</v>
      </c>
      <c r="O66" s="18">
        <f t="shared" si="11"/>
        <v>239157.76501861901</v>
      </c>
    </row>
    <row r="67" spans="1:15" x14ac:dyDescent="0.25">
      <c r="A67">
        <f t="shared" si="7"/>
        <v>63</v>
      </c>
      <c r="B67" s="15">
        <v>47574</v>
      </c>
      <c r="C67" s="1">
        <v>20000</v>
      </c>
      <c r="D67" s="16">
        <v>9.2499999999999999E-2</v>
      </c>
      <c r="E67" s="19">
        <f t="shared" si="2"/>
        <v>0.61645899999999998</v>
      </c>
      <c r="F67" s="17">
        <f t="shared" si="3"/>
        <v>12329.18</v>
      </c>
      <c r="G67" s="18">
        <f t="shared" si="8"/>
        <v>389377.04916200001</v>
      </c>
      <c r="H67" s="18">
        <f t="shared" si="12"/>
        <v>20000</v>
      </c>
      <c r="I67" s="18">
        <f t="shared" si="13"/>
        <v>2847.28</v>
      </c>
      <c r="J67" s="18">
        <f t="shared" si="9"/>
        <v>372224.32916200004</v>
      </c>
      <c r="K67" s="18">
        <f t="shared" si="4"/>
        <v>230155.91</v>
      </c>
      <c r="L67" s="18">
        <f t="shared" si="5"/>
        <v>142068.42000000001</v>
      </c>
      <c r="M67" s="18">
        <f t="shared" si="10"/>
        <v>239157.76501861901</v>
      </c>
      <c r="N67" s="18">
        <f t="shared" si="14"/>
        <v>11388.465228119048</v>
      </c>
      <c r="O67" s="18">
        <f t="shared" si="11"/>
        <v>227769.29979049996</v>
      </c>
    </row>
    <row r="68" spans="1:15" x14ac:dyDescent="0.25">
      <c r="A68">
        <f t="shared" si="7"/>
        <v>64</v>
      </c>
      <c r="B68" s="15">
        <v>47604</v>
      </c>
      <c r="C68" s="1">
        <v>20000</v>
      </c>
      <c r="D68" s="16">
        <v>9.2499999999999999E-2</v>
      </c>
      <c r="E68" s="19">
        <f t="shared" si="2"/>
        <v>0.61174399999999995</v>
      </c>
      <c r="F68" s="17">
        <f t="shared" si="3"/>
        <v>12234.88</v>
      </c>
      <c r="G68" s="18">
        <f t="shared" si="8"/>
        <v>372224.32916200004</v>
      </c>
      <c r="H68" s="18">
        <f t="shared" ref="H68:H87" si="15">C68</f>
        <v>20000</v>
      </c>
      <c r="I68" s="18">
        <f t="shared" ref="I68:I87" si="16">ROUND((G68-H68)*D68/12,2)</f>
        <v>2715.06</v>
      </c>
      <c r="J68" s="18">
        <f t="shared" si="9"/>
        <v>354939.38916200004</v>
      </c>
      <c r="K68" s="18">
        <f t="shared" si="4"/>
        <v>230155.91</v>
      </c>
      <c r="L68" s="18">
        <f t="shared" si="5"/>
        <v>124783.48</v>
      </c>
      <c r="M68" s="18">
        <f t="shared" si="10"/>
        <v>227769.29979049996</v>
      </c>
      <c r="N68" s="18">
        <f t="shared" si="14"/>
        <v>11388.465228119048</v>
      </c>
      <c r="O68" s="18">
        <f t="shared" si="11"/>
        <v>216380.83456238091</v>
      </c>
    </row>
    <row r="69" spans="1:15" x14ac:dyDescent="0.25">
      <c r="A69">
        <f t="shared" si="7"/>
        <v>65</v>
      </c>
      <c r="B69" s="15">
        <v>47635</v>
      </c>
      <c r="C69" s="1">
        <v>20000</v>
      </c>
      <c r="D69" s="16">
        <v>9.2499999999999999E-2</v>
      </c>
      <c r="E69" s="19">
        <f t="shared" ref="E69:E87" si="17">ROUND(1/(1+D69/12)^A69,6)</f>
        <v>0.60706400000000005</v>
      </c>
      <c r="F69" s="17">
        <f t="shared" ref="F69:F87" si="18">C69*E69</f>
        <v>12141.28</v>
      </c>
      <c r="G69" s="18">
        <f t="shared" si="8"/>
        <v>354939.38916200004</v>
      </c>
      <c r="H69" s="18">
        <f t="shared" si="15"/>
        <v>20000</v>
      </c>
      <c r="I69" s="18">
        <f t="shared" si="16"/>
        <v>2581.8200000000002</v>
      </c>
      <c r="J69" s="18">
        <f t="shared" si="9"/>
        <v>337521.20916200004</v>
      </c>
      <c r="K69" s="18">
        <f t="shared" ref="K69:K87" si="19">ROUND(NPV($D$4/12,H71:H81)+H70,2)</f>
        <v>230155.91</v>
      </c>
      <c r="L69" s="18">
        <f t="shared" ref="L69:L87" si="20">ROUND(J69-K69,2)</f>
        <v>107365.3</v>
      </c>
      <c r="M69" s="18">
        <f t="shared" si="10"/>
        <v>216380.83456238091</v>
      </c>
      <c r="N69" s="18">
        <f t="shared" ref="N69:N87" si="21">$M$4/COUNT($B$4:$B$87)</f>
        <v>11388.465228119048</v>
      </c>
      <c r="O69" s="18">
        <f t="shared" si="11"/>
        <v>204992.36933426186</v>
      </c>
    </row>
    <row r="70" spans="1:15" x14ac:dyDescent="0.25">
      <c r="A70">
        <f t="shared" ref="A70:A87" si="22">A69+1</f>
        <v>66</v>
      </c>
      <c r="B70" s="15">
        <v>47665</v>
      </c>
      <c r="C70" s="1">
        <v>20000</v>
      </c>
      <c r="D70" s="16">
        <v>9.2499999999999999E-2</v>
      </c>
      <c r="E70" s="19">
        <f t="shared" si="17"/>
        <v>0.60242099999999998</v>
      </c>
      <c r="F70" s="17">
        <f t="shared" si="18"/>
        <v>12048.42</v>
      </c>
      <c r="G70" s="18">
        <f t="shared" ref="G70:G87" si="23">J69</f>
        <v>337521.20916200004</v>
      </c>
      <c r="H70" s="18">
        <f t="shared" si="15"/>
        <v>20000</v>
      </c>
      <c r="I70" s="18">
        <f t="shared" si="16"/>
        <v>2447.56</v>
      </c>
      <c r="J70" s="18">
        <f t="shared" ref="J70:J86" si="24">G70-H70+I70</f>
        <v>319968.76916200004</v>
      </c>
      <c r="K70" s="18">
        <f t="shared" si="19"/>
        <v>230155.91</v>
      </c>
      <c r="L70" s="18">
        <f t="shared" si="20"/>
        <v>89812.86</v>
      </c>
      <c r="M70" s="18">
        <f t="shared" ref="M70:M87" si="25">O69</f>
        <v>204992.36933426186</v>
      </c>
      <c r="N70" s="18">
        <f t="shared" si="21"/>
        <v>11388.465228119048</v>
      </c>
      <c r="O70" s="18">
        <f t="shared" ref="O70:O87" si="26">M70-N70</f>
        <v>193603.90410614281</v>
      </c>
    </row>
    <row r="71" spans="1:15" x14ac:dyDescent="0.25">
      <c r="A71">
        <f t="shared" si="22"/>
        <v>67</v>
      </c>
      <c r="B71" s="15">
        <v>47696</v>
      </c>
      <c r="C71" s="1">
        <v>20000</v>
      </c>
      <c r="D71" s="16">
        <v>9.2499999999999999E-2</v>
      </c>
      <c r="E71" s="19">
        <f t="shared" si="17"/>
        <v>0.59781300000000004</v>
      </c>
      <c r="F71" s="17">
        <f t="shared" si="18"/>
        <v>11956.26</v>
      </c>
      <c r="G71" s="18">
        <f t="shared" si="23"/>
        <v>319968.76916200004</v>
      </c>
      <c r="H71" s="18">
        <f t="shared" si="15"/>
        <v>20000</v>
      </c>
      <c r="I71" s="18">
        <f t="shared" si="16"/>
        <v>2312.2600000000002</v>
      </c>
      <c r="J71" s="18">
        <f t="shared" si="24"/>
        <v>302281.02916200005</v>
      </c>
      <c r="K71" s="18">
        <f t="shared" si="19"/>
        <v>230155.91</v>
      </c>
      <c r="L71" s="18">
        <f t="shared" si="20"/>
        <v>72125.119999999995</v>
      </c>
      <c r="M71" s="18">
        <f t="shared" si="25"/>
        <v>193603.90410614281</v>
      </c>
      <c r="N71" s="18">
        <f t="shared" si="21"/>
        <v>11388.465228119048</v>
      </c>
      <c r="O71" s="18">
        <f t="shared" si="26"/>
        <v>182215.43887802376</v>
      </c>
    </row>
    <row r="72" spans="1:15" x14ac:dyDescent="0.25">
      <c r="A72">
        <f t="shared" si="22"/>
        <v>68</v>
      </c>
      <c r="B72" s="15">
        <v>47727</v>
      </c>
      <c r="C72" s="1">
        <v>20000</v>
      </c>
      <c r="D72" s="16">
        <v>9.2499999999999999E-2</v>
      </c>
      <c r="E72" s="19">
        <f t="shared" si="17"/>
        <v>0.59323999999999999</v>
      </c>
      <c r="F72" s="17">
        <f t="shared" si="18"/>
        <v>11864.8</v>
      </c>
      <c r="G72" s="18">
        <f t="shared" si="23"/>
        <v>302281.02916200005</v>
      </c>
      <c r="H72" s="18">
        <f t="shared" si="15"/>
        <v>20000</v>
      </c>
      <c r="I72" s="18">
        <f t="shared" si="16"/>
        <v>2175.92</v>
      </c>
      <c r="J72" s="18">
        <f t="shared" si="24"/>
        <v>284456.94916200003</v>
      </c>
      <c r="K72" s="18">
        <f t="shared" si="19"/>
        <v>230155.91</v>
      </c>
      <c r="L72" s="18">
        <f t="shared" si="20"/>
        <v>54301.04</v>
      </c>
      <c r="M72" s="18">
        <f t="shared" si="25"/>
        <v>182215.43887802376</v>
      </c>
      <c r="N72" s="18">
        <f t="shared" si="21"/>
        <v>11388.465228119048</v>
      </c>
      <c r="O72" s="18">
        <f t="shared" si="26"/>
        <v>170826.97364990471</v>
      </c>
    </row>
    <row r="73" spans="1:15" x14ac:dyDescent="0.25">
      <c r="A73">
        <f t="shared" si="22"/>
        <v>69</v>
      </c>
      <c r="B73" s="15">
        <v>47757</v>
      </c>
      <c r="C73" s="1">
        <v>20000</v>
      </c>
      <c r="D73" s="16">
        <v>9.2499999999999999E-2</v>
      </c>
      <c r="E73" s="19">
        <f t="shared" si="17"/>
        <v>0.58870199999999995</v>
      </c>
      <c r="F73" s="17">
        <f t="shared" si="18"/>
        <v>11774.039999999999</v>
      </c>
      <c r="G73" s="18">
        <f t="shared" si="23"/>
        <v>284456.94916200003</v>
      </c>
      <c r="H73" s="18">
        <f t="shared" si="15"/>
        <v>20000</v>
      </c>
      <c r="I73" s="18">
        <f t="shared" si="16"/>
        <v>2038.52</v>
      </c>
      <c r="J73" s="18">
        <f t="shared" si="24"/>
        <v>266495.46916200005</v>
      </c>
      <c r="K73" s="18">
        <f t="shared" si="19"/>
        <v>230155.91</v>
      </c>
      <c r="L73" s="18">
        <f t="shared" si="20"/>
        <v>36339.56</v>
      </c>
      <c r="M73" s="18">
        <f t="shared" si="25"/>
        <v>170826.97364990471</v>
      </c>
      <c r="N73" s="18">
        <f t="shared" si="21"/>
        <v>11388.465228119048</v>
      </c>
      <c r="O73" s="18">
        <f t="shared" si="26"/>
        <v>159438.50842178566</v>
      </c>
    </row>
    <row r="74" spans="1:15" x14ac:dyDescent="0.25">
      <c r="A74">
        <f t="shared" si="22"/>
        <v>70</v>
      </c>
      <c r="B74" s="15">
        <v>47788</v>
      </c>
      <c r="C74" s="1">
        <v>20000</v>
      </c>
      <c r="D74" s="16">
        <v>9.2499999999999999E-2</v>
      </c>
      <c r="E74" s="19">
        <f t="shared" si="17"/>
        <v>0.58419900000000002</v>
      </c>
      <c r="F74" s="17">
        <f t="shared" si="18"/>
        <v>11683.980000000001</v>
      </c>
      <c r="G74" s="18">
        <f t="shared" si="23"/>
        <v>266495.46916200005</v>
      </c>
      <c r="H74" s="18">
        <f t="shared" si="15"/>
        <v>20000</v>
      </c>
      <c r="I74" s="18">
        <f t="shared" si="16"/>
        <v>1900.07</v>
      </c>
      <c r="J74" s="18">
        <f t="shared" si="24"/>
        <v>248395.53916200006</v>
      </c>
      <c r="K74" s="18">
        <f t="shared" si="19"/>
        <v>230155.91</v>
      </c>
      <c r="L74" s="18">
        <f t="shared" si="20"/>
        <v>18239.63</v>
      </c>
      <c r="M74" s="18">
        <f t="shared" si="25"/>
        <v>159438.50842178566</v>
      </c>
      <c r="N74" s="18">
        <f t="shared" si="21"/>
        <v>11388.465228119048</v>
      </c>
      <c r="O74" s="18">
        <f t="shared" si="26"/>
        <v>148050.04319366661</v>
      </c>
    </row>
    <row r="75" spans="1:15" x14ac:dyDescent="0.25">
      <c r="A75">
        <f t="shared" si="22"/>
        <v>71</v>
      </c>
      <c r="B75" s="15">
        <v>47818</v>
      </c>
      <c r="C75" s="1">
        <v>20000</v>
      </c>
      <c r="D75" s="16">
        <v>9.2499999999999999E-2</v>
      </c>
      <c r="E75" s="19">
        <f t="shared" si="17"/>
        <v>0.57972999999999997</v>
      </c>
      <c r="F75" s="17">
        <f t="shared" si="18"/>
        <v>11594.599999999999</v>
      </c>
      <c r="G75" s="18">
        <f t="shared" si="23"/>
        <v>248395.53916200006</v>
      </c>
      <c r="H75" s="18">
        <f t="shared" si="15"/>
        <v>20000</v>
      </c>
      <c r="I75" s="18">
        <f t="shared" si="16"/>
        <v>1760.55</v>
      </c>
      <c r="J75" s="18">
        <f t="shared" si="24"/>
        <v>230156.08916200005</v>
      </c>
      <c r="K75" s="18">
        <f t="shared" si="19"/>
        <v>230155.91</v>
      </c>
      <c r="L75" s="18">
        <f t="shared" si="20"/>
        <v>0.18</v>
      </c>
      <c r="M75" s="18">
        <f t="shared" si="25"/>
        <v>148050.04319366661</v>
      </c>
      <c r="N75" s="18">
        <f t="shared" si="21"/>
        <v>11388.465228119048</v>
      </c>
      <c r="O75" s="18">
        <f t="shared" si="26"/>
        <v>136661.57796554756</v>
      </c>
    </row>
    <row r="76" spans="1:15" x14ac:dyDescent="0.25">
      <c r="A76">
        <f t="shared" si="22"/>
        <v>72</v>
      </c>
      <c r="B76" s="15">
        <v>47849</v>
      </c>
      <c r="C76" s="1">
        <v>20000</v>
      </c>
      <c r="D76" s="16">
        <v>9.2499999999999999E-2</v>
      </c>
      <c r="E76" s="19">
        <f t="shared" si="17"/>
        <v>0.575295</v>
      </c>
      <c r="F76" s="17">
        <f t="shared" si="18"/>
        <v>11505.9</v>
      </c>
      <c r="G76" s="18">
        <f t="shared" si="23"/>
        <v>230156.08916200005</v>
      </c>
      <c r="H76" s="18">
        <f t="shared" si="15"/>
        <v>20000</v>
      </c>
      <c r="I76" s="18">
        <f t="shared" si="16"/>
        <v>1619.95</v>
      </c>
      <c r="J76" s="18">
        <f t="shared" si="24"/>
        <v>211776.03916200006</v>
      </c>
      <c r="K76" s="18">
        <f t="shared" si="19"/>
        <v>211775.86</v>
      </c>
      <c r="L76" s="18">
        <f t="shared" si="20"/>
        <v>0.18</v>
      </c>
      <c r="M76" s="18">
        <f t="shared" si="25"/>
        <v>136661.57796554756</v>
      </c>
      <c r="N76" s="18">
        <f t="shared" si="21"/>
        <v>11388.465228119048</v>
      </c>
      <c r="O76" s="18">
        <f t="shared" si="26"/>
        <v>125273.11273742851</v>
      </c>
    </row>
    <row r="77" spans="1:15" x14ac:dyDescent="0.25">
      <c r="A77">
        <f t="shared" si="22"/>
        <v>73</v>
      </c>
      <c r="B77" s="15">
        <v>47880</v>
      </c>
      <c r="C77" s="1">
        <v>20000</v>
      </c>
      <c r="D77" s="16">
        <v>9.2499999999999999E-2</v>
      </c>
      <c r="E77" s="19">
        <f t="shared" si="17"/>
        <v>0.57089500000000004</v>
      </c>
      <c r="F77" s="17">
        <f t="shared" si="18"/>
        <v>11417.900000000001</v>
      </c>
      <c r="G77" s="18">
        <f t="shared" si="23"/>
        <v>211776.03916200006</v>
      </c>
      <c r="H77" s="18">
        <f t="shared" si="15"/>
        <v>20000</v>
      </c>
      <c r="I77" s="18">
        <f t="shared" si="16"/>
        <v>1478.27</v>
      </c>
      <c r="J77" s="18">
        <f t="shared" si="24"/>
        <v>193254.30916200005</v>
      </c>
      <c r="K77" s="18">
        <f t="shared" si="19"/>
        <v>193254.14</v>
      </c>
      <c r="L77" s="18">
        <f t="shared" si="20"/>
        <v>0.17</v>
      </c>
      <c r="M77" s="18">
        <f t="shared" si="25"/>
        <v>125273.11273742851</v>
      </c>
      <c r="N77" s="18">
        <f t="shared" si="21"/>
        <v>11388.465228119048</v>
      </c>
      <c r="O77" s="18">
        <f t="shared" si="26"/>
        <v>113884.64750930946</v>
      </c>
    </row>
    <row r="78" spans="1:15" x14ac:dyDescent="0.25">
      <c r="A78">
        <f t="shared" si="22"/>
        <v>74</v>
      </c>
      <c r="B78" s="15">
        <v>47908</v>
      </c>
      <c r="C78" s="1">
        <v>20000</v>
      </c>
      <c r="D78" s="16">
        <v>9.2499999999999999E-2</v>
      </c>
      <c r="E78" s="19">
        <f t="shared" si="17"/>
        <v>0.56652800000000003</v>
      </c>
      <c r="F78" s="17">
        <f t="shared" si="18"/>
        <v>11330.560000000001</v>
      </c>
      <c r="G78" s="18">
        <f t="shared" si="23"/>
        <v>193254.30916200005</v>
      </c>
      <c r="H78" s="18">
        <f t="shared" si="15"/>
        <v>20000</v>
      </c>
      <c r="I78" s="18">
        <f t="shared" si="16"/>
        <v>1335.5</v>
      </c>
      <c r="J78" s="18">
        <f t="shared" si="24"/>
        <v>174589.80916200005</v>
      </c>
      <c r="K78" s="18">
        <f t="shared" si="19"/>
        <v>174589.64</v>
      </c>
      <c r="L78" s="18">
        <f t="shared" si="20"/>
        <v>0.17</v>
      </c>
      <c r="M78" s="18">
        <f t="shared" si="25"/>
        <v>113884.64750930946</v>
      </c>
      <c r="N78" s="18">
        <f t="shared" si="21"/>
        <v>11388.465228119048</v>
      </c>
      <c r="O78" s="18">
        <f t="shared" si="26"/>
        <v>102496.18228119041</v>
      </c>
    </row>
    <row r="79" spans="1:15" x14ac:dyDescent="0.25">
      <c r="A79">
        <f t="shared" si="22"/>
        <v>75</v>
      </c>
      <c r="B79" s="15">
        <v>47939</v>
      </c>
      <c r="C79" s="1">
        <v>20000</v>
      </c>
      <c r="D79" s="16">
        <v>9.2499999999999999E-2</v>
      </c>
      <c r="E79" s="19">
        <f t="shared" si="17"/>
        <v>0.56219399999999997</v>
      </c>
      <c r="F79" s="17">
        <f t="shared" si="18"/>
        <v>11243.88</v>
      </c>
      <c r="G79" s="18">
        <f t="shared" si="23"/>
        <v>174589.80916200005</v>
      </c>
      <c r="H79" s="18">
        <f t="shared" si="15"/>
        <v>20000</v>
      </c>
      <c r="I79" s="18">
        <f t="shared" si="16"/>
        <v>1191.6300000000001</v>
      </c>
      <c r="J79" s="18">
        <f t="shared" si="24"/>
        <v>155781.43916200005</v>
      </c>
      <c r="K79" s="18">
        <f t="shared" si="19"/>
        <v>155781.26</v>
      </c>
      <c r="L79" s="18">
        <f t="shared" si="20"/>
        <v>0.18</v>
      </c>
      <c r="M79" s="18">
        <f t="shared" si="25"/>
        <v>102496.18228119041</v>
      </c>
      <c r="N79" s="18">
        <f t="shared" si="21"/>
        <v>11388.465228119048</v>
      </c>
      <c r="O79" s="18">
        <f t="shared" si="26"/>
        <v>91107.717053071363</v>
      </c>
    </row>
    <row r="80" spans="1:15" x14ac:dyDescent="0.25">
      <c r="A80">
        <f t="shared" si="22"/>
        <v>76</v>
      </c>
      <c r="B80" s="15">
        <v>47969</v>
      </c>
      <c r="C80" s="1">
        <v>20000</v>
      </c>
      <c r="D80" s="16">
        <v>9.2499999999999999E-2</v>
      </c>
      <c r="E80" s="19">
        <f t="shared" si="17"/>
        <v>0.557894</v>
      </c>
      <c r="F80" s="17">
        <f t="shared" si="18"/>
        <v>11157.88</v>
      </c>
      <c r="G80" s="18">
        <f t="shared" si="23"/>
        <v>155781.43916200005</v>
      </c>
      <c r="H80" s="18">
        <f t="shared" si="15"/>
        <v>20000</v>
      </c>
      <c r="I80" s="18">
        <f t="shared" si="16"/>
        <v>1046.6500000000001</v>
      </c>
      <c r="J80" s="18">
        <f t="shared" si="24"/>
        <v>136828.08916200005</v>
      </c>
      <c r="K80" s="18">
        <f t="shared" si="19"/>
        <v>136827.91</v>
      </c>
      <c r="L80" s="18">
        <f t="shared" si="20"/>
        <v>0.18</v>
      </c>
      <c r="M80" s="18">
        <f t="shared" si="25"/>
        <v>91107.717053071363</v>
      </c>
      <c r="N80" s="18">
        <f t="shared" si="21"/>
        <v>11388.465228119048</v>
      </c>
      <c r="O80" s="18">
        <f t="shared" si="26"/>
        <v>79719.251824952313</v>
      </c>
    </row>
    <row r="81" spans="1:15" x14ac:dyDescent="0.25">
      <c r="A81">
        <f t="shared" si="22"/>
        <v>77</v>
      </c>
      <c r="B81" s="15">
        <v>48000</v>
      </c>
      <c r="C81" s="1">
        <v>20000</v>
      </c>
      <c r="D81" s="16">
        <v>9.2499999999999999E-2</v>
      </c>
      <c r="E81" s="19">
        <f t="shared" si="17"/>
        <v>0.55362599999999995</v>
      </c>
      <c r="F81" s="17">
        <f t="shared" si="18"/>
        <v>11072.519999999999</v>
      </c>
      <c r="G81" s="18">
        <f t="shared" si="23"/>
        <v>136828.08916200005</v>
      </c>
      <c r="H81" s="18">
        <f t="shared" si="15"/>
        <v>20000</v>
      </c>
      <c r="I81" s="18">
        <f t="shared" si="16"/>
        <v>900.55</v>
      </c>
      <c r="J81" s="18">
        <f t="shared" si="24"/>
        <v>117728.63916200005</v>
      </c>
      <c r="K81" s="18">
        <f t="shared" si="19"/>
        <v>117728.46</v>
      </c>
      <c r="L81" s="18">
        <f t="shared" si="20"/>
        <v>0.18</v>
      </c>
      <c r="M81" s="18">
        <f t="shared" si="25"/>
        <v>79719.251824952313</v>
      </c>
      <c r="N81" s="18">
        <f t="shared" si="21"/>
        <v>11388.465228119048</v>
      </c>
      <c r="O81" s="18">
        <f t="shared" si="26"/>
        <v>68330.786596833263</v>
      </c>
    </row>
    <row r="82" spans="1:15" x14ac:dyDescent="0.25">
      <c r="A82">
        <f t="shared" si="22"/>
        <v>78</v>
      </c>
      <c r="B82" s="15">
        <v>48030</v>
      </c>
      <c r="C82" s="1">
        <v>20000</v>
      </c>
      <c r="D82" s="16">
        <v>9.2499999999999999E-2</v>
      </c>
      <c r="E82" s="19">
        <f t="shared" si="17"/>
        <v>0.54939099999999996</v>
      </c>
      <c r="F82" s="17">
        <f t="shared" si="18"/>
        <v>10987.82</v>
      </c>
      <c r="G82" s="18">
        <f t="shared" si="23"/>
        <v>117728.63916200005</v>
      </c>
      <c r="H82" s="18">
        <f t="shared" si="15"/>
        <v>20000</v>
      </c>
      <c r="I82" s="18">
        <f t="shared" si="16"/>
        <v>753.32</v>
      </c>
      <c r="J82" s="18">
        <f t="shared" si="24"/>
        <v>98481.959162000057</v>
      </c>
      <c r="K82" s="18">
        <f t="shared" si="19"/>
        <v>98481.78</v>
      </c>
      <c r="L82" s="18">
        <f t="shared" si="20"/>
        <v>0.18</v>
      </c>
      <c r="M82" s="18">
        <f t="shared" si="25"/>
        <v>68330.786596833263</v>
      </c>
      <c r="N82" s="18">
        <f t="shared" si="21"/>
        <v>11388.465228119048</v>
      </c>
      <c r="O82" s="18">
        <f t="shared" si="26"/>
        <v>56942.321368714212</v>
      </c>
    </row>
    <row r="83" spans="1:15" x14ac:dyDescent="0.25">
      <c r="A83">
        <f t="shared" si="22"/>
        <v>79</v>
      </c>
      <c r="B83" s="15">
        <v>48061</v>
      </c>
      <c r="C83" s="1">
        <v>20000</v>
      </c>
      <c r="D83" s="16">
        <v>9.2499999999999999E-2</v>
      </c>
      <c r="E83" s="19">
        <f t="shared" si="17"/>
        <v>0.54518900000000003</v>
      </c>
      <c r="F83" s="17">
        <f t="shared" si="18"/>
        <v>10903.78</v>
      </c>
      <c r="G83" s="18">
        <f t="shared" si="23"/>
        <v>98481.959162000057</v>
      </c>
      <c r="H83" s="18">
        <f t="shared" si="15"/>
        <v>20000</v>
      </c>
      <c r="I83" s="18">
        <f t="shared" si="16"/>
        <v>604.97</v>
      </c>
      <c r="J83" s="18">
        <f t="shared" si="24"/>
        <v>79086.929162000059</v>
      </c>
      <c r="K83" s="18">
        <f t="shared" si="19"/>
        <v>79086.75</v>
      </c>
      <c r="L83" s="18">
        <f t="shared" si="20"/>
        <v>0.18</v>
      </c>
      <c r="M83" s="18">
        <f t="shared" si="25"/>
        <v>56942.321368714212</v>
      </c>
      <c r="N83" s="18">
        <f t="shared" si="21"/>
        <v>11388.465228119048</v>
      </c>
      <c r="O83" s="18">
        <f t="shared" si="26"/>
        <v>45553.856140595162</v>
      </c>
    </row>
    <row r="84" spans="1:15" x14ac:dyDescent="0.25">
      <c r="A84">
        <f t="shared" si="22"/>
        <v>80</v>
      </c>
      <c r="B84" s="15">
        <v>48092</v>
      </c>
      <c r="C84" s="1">
        <v>20000</v>
      </c>
      <c r="D84" s="16">
        <v>9.2499999999999999E-2</v>
      </c>
      <c r="E84" s="19">
        <f t="shared" si="17"/>
        <v>0.541018</v>
      </c>
      <c r="F84" s="17">
        <f t="shared" si="18"/>
        <v>10820.36</v>
      </c>
      <c r="G84" s="18">
        <f t="shared" si="23"/>
        <v>79086.929162000059</v>
      </c>
      <c r="H84" s="18">
        <f t="shared" si="15"/>
        <v>20000</v>
      </c>
      <c r="I84" s="18">
        <f t="shared" si="16"/>
        <v>455.46</v>
      </c>
      <c r="J84" s="18">
        <f t="shared" si="24"/>
        <v>59542.389162000058</v>
      </c>
      <c r="K84" s="18">
        <f t="shared" si="19"/>
        <v>59542.21</v>
      </c>
      <c r="L84" s="18">
        <f t="shared" si="20"/>
        <v>0.18</v>
      </c>
      <c r="M84" s="18">
        <f t="shared" si="25"/>
        <v>45553.856140595162</v>
      </c>
      <c r="N84" s="18">
        <f t="shared" si="21"/>
        <v>11388.465228119048</v>
      </c>
      <c r="O84" s="18">
        <f t="shared" si="26"/>
        <v>34165.390912476112</v>
      </c>
    </row>
    <row r="85" spans="1:15" x14ac:dyDescent="0.25">
      <c r="A85">
        <f t="shared" si="22"/>
        <v>81</v>
      </c>
      <c r="B85" s="15">
        <v>48122</v>
      </c>
      <c r="C85" s="1">
        <v>20000</v>
      </c>
      <c r="D85" s="16">
        <v>9.2499999999999999E-2</v>
      </c>
      <c r="E85" s="19">
        <f t="shared" si="17"/>
        <v>0.53688000000000002</v>
      </c>
      <c r="F85" s="17">
        <f t="shared" si="18"/>
        <v>10737.6</v>
      </c>
      <c r="G85" s="18">
        <f t="shared" si="23"/>
        <v>59542.389162000058</v>
      </c>
      <c r="H85" s="18">
        <f t="shared" si="15"/>
        <v>20000</v>
      </c>
      <c r="I85" s="18">
        <f t="shared" si="16"/>
        <v>304.81</v>
      </c>
      <c r="J85" s="18">
        <f t="shared" si="24"/>
        <v>39847.199162000055</v>
      </c>
      <c r="K85" s="18">
        <f t="shared" si="19"/>
        <v>39847.01</v>
      </c>
      <c r="L85" s="18">
        <f t="shared" si="20"/>
        <v>0.19</v>
      </c>
      <c r="M85" s="18">
        <f t="shared" si="25"/>
        <v>34165.390912476112</v>
      </c>
      <c r="N85" s="18">
        <f t="shared" si="21"/>
        <v>11388.465228119048</v>
      </c>
      <c r="O85" s="18">
        <f t="shared" si="26"/>
        <v>22776.925684357062</v>
      </c>
    </row>
    <row r="86" spans="1:15" x14ac:dyDescent="0.25">
      <c r="A86">
        <f t="shared" si="22"/>
        <v>82</v>
      </c>
      <c r="B86" s="15">
        <v>48153</v>
      </c>
      <c r="C86" s="1">
        <v>20000</v>
      </c>
      <c r="D86" s="16">
        <v>9.2499999999999999E-2</v>
      </c>
      <c r="E86" s="19">
        <f t="shared" si="17"/>
        <v>0.53277300000000005</v>
      </c>
      <c r="F86" s="17">
        <f t="shared" si="18"/>
        <v>10655.460000000001</v>
      </c>
      <c r="G86" s="18">
        <f t="shared" si="23"/>
        <v>39847.199162000055</v>
      </c>
      <c r="H86" s="18">
        <f t="shared" si="15"/>
        <v>20000</v>
      </c>
      <c r="I86" s="18">
        <f t="shared" si="16"/>
        <v>152.99</v>
      </c>
      <c r="J86" s="18">
        <f t="shared" si="24"/>
        <v>20000.189162000057</v>
      </c>
      <c r="K86" s="18">
        <f t="shared" si="19"/>
        <v>20000</v>
      </c>
      <c r="L86" s="18">
        <f t="shared" si="20"/>
        <v>0.19</v>
      </c>
      <c r="M86" s="18">
        <f t="shared" si="25"/>
        <v>22776.925684357062</v>
      </c>
      <c r="N86" s="18">
        <f t="shared" si="21"/>
        <v>11388.465228119048</v>
      </c>
      <c r="O86" s="18">
        <f t="shared" si="26"/>
        <v>11388.460456238014</v>
      </c>
    </row>
    <row r="87" spans="1:15" x14ac:dyDescent="0.25">
      <c r="A87">
        <f t="shared" si="22"/>
        <v>83</v>
      </c>
      <c r="B87" s="15">
        <v>48183</v>
      </c>
      <c r="C87" s="1">
        <v>20000</v>
      </c>
      <c r="D87" s="16">
        <v>9.2499999999999999E-2</v>
      </c>
      <c r="E87" s="19">
        <f t="shared" si="17"/>
        <v>0.528698</v>
      </c>
      <c r="F87" s="17">
        <f t="shared" si="18"/>
        <v>10573.96</v>
      </c>
      <c r="G87" s="18">
        <f t="shared" si="23"/>
        <v>20000.189162000057</v>
      </c>
      <c r="H87" s="18">
        <f t="shared" si="15"/>
        <v>20000</v>
      </c>
      <c r="I87" s="18">
        <f t="shared" si="16"/>
        <v>0</v>
      </c>
      <c r="J87" s="18">
        <v>0</v>
      </c>
      <c r="K87" s="18">
        <f t="shared" si="19"/>
        <v>0</v>
      </c>
      <c r="L87" s="18">
        <f t="shared" si="20"/>
        <v>0</v>
      </c>
      <c r="M87" s="18">
        <f t="shared" si="25"/>
        <v>11388.460456238014</v>
      </c>
      <c r="N87" s="18">
        <f t="shared" si="21"/>
        <v>11388.465228119048</v>
      </c>
      <c r="O87" s="18">
        <f t="shared" si="26"/>
        <v>-4.771881034685066E-3</v>
      </c>
    </row>
    <row r="88" spans="1:15" x14ac:dyDescent="0.25">
      <c r="F88" s="32">
        <f>SUM(F4:F87)</f>
        <v>956631.0791620001</v>
      </c>
    </row>
    <row r="90" spans="1:15" x14ac:dyDescent="0.25">
      <c r="C90" s="18"/>
    </row>
  </sheetData>
  <mergeCells count="4">
    <mergeCell ref="A2:F2"/>
    <mergeCell ref="G2:L2"/>
    <mergeCell ref="M2:O2"/>
    <mergeCell ref="A1:O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993AB-C8F4-48EE-8C64-02149224E26E}">
  <dimension ref="A1:Q90"/>
  <sheetViews>
    <sheetView zoomScale="120" zoomScaleNormal="120" workbookViewId="0">
      <selection sqref="A1:Q1"/>
    </sheetView>
  </sheetViews>
  <sheetFormatPr defaultRowHeight="15" x14ac:dyDescent="0.25"/>
  <cols>
    <col min="1" max="1" width="13.140625" customWidth="1"/>
    <col min="2" max="6" width="16.42578125" customWidth="1"/>
    <col min="7" max="10" width="18.140625" customWidth="1"/>
    <col min="11" max="12" width="21.140625" customWidth="1"/>
    <col min="13" max="15" width="21.5703125" customWidth="1"/>
    <col min="17" max="17" width="13" customWidth="1"/>
  </cols>
  <sheetData>
    <row r="1" spans="1:17" ht="47.1" customHeight="1" x14ac:dyDescent="0.25">
      <c r="A1" s="40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2"/>
    </row>
    <row r="2" spans="1:17" x14ac:dyDescent="0.25">
      <c r="A2" s="37" t="s">
        <v>143</v>
      </c>
      <c r="B2" s="37"/>
      <c r="C2" s="37"/>
      <c r="D2" s="37"/>
      <c r="E2" s="37"/>
      <c r="F2" s="37"/>
      <c r="G2" s="38" t="s">
        <v>144</v>
      </c>
      <c r="H2" s="38"/>
      <c r="I2" s="38"/>
      <c r="J2" s="38"/>
      <c r="K2" s="38"/>
      <c r="L2" s="38"/>
      <c r="M2" s="39" t="s">
        <v>145</v>
      </c>
      <c r="N2" s="39"/>
      <c r="O2" s="39"/>
    </row>
    <row r="3" spans="1:17" x14ac:dyDescent="0.25">
      <c r="A3" s="20" t="s">
        <v>136</v>
      </c>
      <c r="B3" s="20" t="s">
        <v>129</v>
      </c>
      <c r="C3" s="20" t="s">
        <v>130</v>
      </c>
      <c r="D3" s="20" t="s">
        <v>131</v>
      </c>
      <c r="E3" s="20" t="s">
        <v>132</v>
      </c>
      <c r="F3" s="20" t="s">
        <v>133</v>
      </c>
      <c r="G3" s="2" t="s">
        <v>137</v>
      </c>
      <c r="H3" s="2" t="s">
        <v>138</v>
      </c>
      <c r="I3" s="2" t="s">
        <v>88</v>
      </c>
      <c r="J3" s="2" t="s">
        <v>139</v>
      </c>
      <c r="K3" s="2" t="s">
        <v>84</v>
      </c>
      <c r="L3" s="2" t="s">
        <v>85</v>
      </c>
      <c r="M3" s="21" t="s">
        <v>140</v>
      </c>
      <c r="N3" s="21" t="s">
        <v>141</v>
      </c>
      <c r="O3" s="21" t="s">
        <v>142</v>
      </c>
      <c r="Q3" s="21" t="s">
        <v>92</v>
      </c>
    </row>
    <row r="4" spans="1:17" x14ac:dyDescent="0.25">
      <c r="A4">
        <v>0</v>
      </c>
      <c r="B4" s="15">
        <v>45658</v>
      </c>
      <c r="C4" s="1">
        <v>12000</v>
      </c>
      <c r="D4" s="16">
        <v>9.2499999999999999E-2</v>
      </c>
      <c r="E4" s="19">
        <f>ROUND(1/(1+D4/12)^A4,6)</f>
        <v>1</v>
      </c>
      <c r="F4" s="17">
        <f>C4*E4</f>
        <v>12000</v>
      </c>
      <c r="G4" s="17">
        <f>F88</f>
        <v>956631.0791620001</v>
      </c>
      <c r="H4" s="18">
        <f t="shared" ref="H4:H35" si="0">C4</f>
        <v>12000</v>
      </c>
      <c r="I4" s="18">
        <f t="shared" ref="I4:I35" si="1">ROUND((G4-H4)*D4/12,2)</f>
        <v>7281.53</v>
      </c>
      <c r="J4" s="18">
        <f>G4-H4+I4</f>
        <v>951912.60916200012</v>
      </c>
      <c r="K4" s="18">
        <f>ROUND(NPV($D$4/12,H6:H16)+H5,2)</f>
        <v>139012.54999999999</v>
      </c>
      <c r="L4" s="18">
        <f>ROUND(J4-K4,2)</f>
        <v>812900.06</v>
      </c>
      <c r="M4" s="17">
        <f>F88</f>
        <v>956631.0791620001</v>
      </c>
      <c r="N4" s="33">
        <f>ROUND($C$88/COUNT($B$4:$B$87),2)-I4</f>
        <v>8640.760000000002</v>
      </c>
      <c r="O4" s="18">
        <f>M4-N4</f>
        <v>947990.31916200009</v>
      </c>
    </row>
    <row r="5" spans="1:17" x14ac:dyDescent="0.25">
      <c r="A5">
        <f>A4+1</f>
        <v>1</v>
      </c>
      <c r="B5" s="15">
        <v>45689</v>
      </c>
      <c r="C5" s="1">
        <v>12000</v>
      </c>
      <c r="D5" s="16">
        <v>9.2499999999999999E-2</v>
      </c>
      <c r="E5" s="19">
        <f t="shared" ref="E5:E68" si="2">ROUND(1/(1+D5/12)^A5,6)</f>
        <v>0.99235099999999998</v>
      </c>
      <c r="F5" s="17">
        <f t="shared" ref="F5:F68" si="3">C5*E5</f>
        <v>11908.212</v>
      </c>
      <c r="G5" s="18">
        <f>J4</f>
        <v>951912.60916200012</v>
      </c>
      <c r="H5" s="18">
        <f t="shared" si="0"/>
        <v>12000</v>
      </c>
      <c r="I5" s="18">
        <f t="shared" si="1"/>
        <v>7245.16</v>
      </c>
      <c r="J5" s="18">
        <f>G5-H5+I5</f>
        <v>947157.76916200016</v>
      </c>
      <c r="K5" s="18">
        <f t="shared" ref="K5:K68" si="4">ROUND(NPV($D$4/12,H7:H17)+H6,2)</f>
        <v>139938.64000000001</v>
      </c>
      <c r="L5" s="18">
        <f t="shared" ref="L5:L68" si="5">ROUND(J5-K5,2)</f>
        <v>807219.13</v>
      </c>
      <c r="M5" s="18">
        <f>O4</f>
        <v>947990.31916200009</v>
      </c>
      <c r="N5" s="18">
        <f t="shared" ref="N5:N68" si="6">ROUND($C$88/COUNT($B$4:$B$87),2)-I5</f>
        <v>8677.130000000001</v>
      </c>
      <c r="O5" s="18">
        <f>M5-N5</f>
        <v>939313.18916200008</v>
      </c>
    </row>
    <row r="6" spans="1:17" x14ac:dyDescent="0.25">
      <c r="A6">
        <f t="shared" ref="A6:A69" si="7">A5+1</f>
        <v>2</v>
      </c>
      <c r="B6" s="15">
        <v>45717</v>
      </c>
      <c r="C6" s="1">
        <v>12000</v>
      </c>
      <c r="D6" s="16">
        <v>9.2499999999999999E-2</v>
      </c>
      <c r="E6" s="19">
        <f t="shared" si="2"/>
        <v>0.98475999999999997</v>
      </c>
      <c r="F6" s="17">
        <f t="shared" si="3"/>
        <v>11817.119999999999</v>
      </c>
      <c r="G6" s="18">
        <f t="shared" ref="G6:G69" si="8">J5</f>
        <v>947157.76916200016</v>
      </c>
      <c r="H6" s="18">
        <f t="shared" si="0"/>
        <v>12000</v>
      </c>
      <c r="I6" s="18">
        <f t="shared" si="1"/>
        <v>7208.51</v>
      </c>
      <c r="J6" s="18">
        <f t="shared" ref="J6:J69" si="9">G6-H6+I6</f>
        <v>942366.27916200017</v>
      </c>
      <c r="K6" s="18">
        <f t="shared" si="4"/>
        <v>140871.85999999999</v>
      </c>
      <c r="L6" s="18">
        <f t="shared" si="5"/>
        <v>801494.42</v>
      </c>
      <c r="M6" s="18">
        <f t="shared" ref="M6:M69" si="10">O5</f>
        <v>939313.18916200008</v>
      </c>
      <c r="N6" s="18">
        <f t="shared" si="6"/>
        <v>8713.7800000000007</v>
      </c>
      <c r="O6" s="18">
        <f t="shared" ref="O6:O69" si="11">M6-N6</f>
        <v>930599.40916200005</v>
      </c>
    </row>
    <row r="7" spans="1:17" x14ac:dyDescent="0.25">
      <c r="A7">
        <f t="shared" si="7"/>
        <v>3</v>
      </c>
      <c r="B7" s="15">
        <v>45748</v>
      </c>
      <c r="C7" s="1">
        <v>12000</v>
      </c>
      <c r="D7" s="16">
        <v>9.2499999999999999E-2</v>
      </c>
      <c r="E7" s="19">
        <f t="shared" si="2"/>
        <v>0.97722699999999996</v>
      </c>
      <c r="F7" s="17">
        <f t="shared" si="3"/>
        <v>11726.724</v>
      </c>
      <c r="G7" s="18">
        <f t="shared" si="8"/>
        <v>942366.27916200017</v>
      </c>
      <c r="H7" s="18">
        <f t="shared" si="0"/>
        <v>12000</v>
      </c>
      <c r="I7" s="18">
        <f t="shared" si="1"/>
        <v>7171.57</v>
      </c>
      <c r="J7" s="18">
        <f t="shared" si="9"/>
        <v>937537.84916200012</v>
      </c>
      <c r="K7" s="18">
        <f t="shared" si="4"/>
        <v>141812.28</v>
      </c>
      <c r="L7" s="18">
        <f t="shared" si="5"/>
        <v>795725.57</v>
      </c>
      <c r="M7" s="18">
        <f t="shared" si="10"/>
        <v>930599.40916200005</v>
      </c>
      <c r="N7" s="18">
        <f t="shared" si="6"/>
        <v>8750.7200000000012</v>
      </c>
      <c r="O7" s="18">
        <f t="shared" si="11"/>
        <v>921848.68916200008</v>
      </c>
    </row>
    <row r="8" spans="1:17" x14ac:dyDescent="0.25">
      <c r="A8">
        <f t="shared" si="7"/>
        <v>4</v>
      </c>
      <c r="B8" s="15">
        <v>45778</v>
      </c>
      <c r="C8" s="1">
        <v>12000</v>
      </c>
      <c r="D8" s="16">
        <v>9.2499999999999999E-2</v>
      </c>
      <c r="E8" s="19">
        <f t="shared" si="2"/>
        <v>0.96975199999999995</v>
      </c>
      <c r="F8" s="17">
        <f t="shared" si="3"/>
        <v>11637.023999999999</v>
      </c>
      <c r="G8" s="18">
        <f t="shared" si="8"/>
        <v>937537.84916200012</v>
      </c>
      <c r="H8" s="18">
        <f t="shared" si="0"/>
        <v>12000</v>
      </c>
      <c r="I8" s="18">
        <f t="shared" si="1"/>
        <v>7134.35</v>
      </c>
      <c r="J8" s="18">
        <f t="shared" si="9"/>
        <v>932672.19916200009</v>
      </c>
      <c r="K8" s="18">
        <f t="shared" si="4"/>
        <v>142759.95000000001</v>
      </c>
      <c r="L8" s="18">
        <f t="shared" si="5"/>
        <v>789912.25</v>
      </c>
      <c r="M8" s="18">
        <f t="shared" si="10"/>
        <v>921848.68916200008</v>
      </c>
      <c r="N8" s="18">
        <f t="shared" si="6"/>
        <v>8787.94</v>
      </c>
      <c r="O8" s="18">
        <f t="shared" si="11"/>
        <v>913060.74916200014</v>
      </c>
    </row>
    <row r="9" spans="1:17" x14ac:dyDescent="0.25">
      <c r="A9">
        <f t="shared" si="7"/>
        <v>5</v>
      </c>
      <c r="B9" s="15">
        <v>45809</v>
      </c>
      <c r="C9" s="1">
        <v>12000</v>
      </c>
      <c r="D9" s="16">
        <v>9.2499999999999999E-2</v>
      </c>
      <c r="E9" s="19">
        <f t="shared" si="2"/>
        <v>0.96233400000000002</v>
      </c>
      <c r="F9" s="17">
        <f t="shared" si="3"/>
        <v>11548.008</v>
      </c>
      <c r="G9" s="18">
        <f t="shared" si="8"/>
        <v>932672.19916200009</v>
      </c>
      <c r="H9" s="18">
        <f t="shared" si="0"/>
        <v>12000</v>
      </c>
      <c r="I9" s="18">
        <f t="shared" si="1"/>
        <v>7096.85</v>
      </c>
      <c r="J9" s="18">
        <f t="shared" si="9"/>
        <v>927769.04916200007</v>
      </c>
      <c r="K9" s="18">
        <f t="shared" si="4"/>
        <v>143714.92000000001</v>
      </c>
      <c r="L9" s="18">
        <f t="shared" si="5"/>
        <v>784054.13</v>
      </c>
      <c r="M9" s="18">
        <f t="shared" si="10"/>
        <v>913060.74916200014</v>
      </c>
      <c r="N9" s="18">
        <f t="shared" si="6"/>
        <v>8825.44</v>
      </c>
      <c r="O9" s="18">
        <f t="shared" si="11"/>
        <v>904235.30916200019</v>
      </c>
    </row>
    <row r="10" spans="1:17" x14ac:dyDescent="0.25">
      <c r="A10">
        <f t="shared" si="7"/>
        <v>6</v>
      </c>
      <c r="B10" s="15">
        <v>45839</v>
      </c>
      <c r="C10" s="1">
        <v>12000</v>
      </c>
      <c r="D10" s="16">
        <v>9.2499999999999999E-2</v>
      </c>
      <c r="E10" s="19">
        <f t="shared" si="2"/>
        <v>0.95497299999999996</v>
      </c>
      <c r="F10" s="17">
        <f t="shared" si="3"/>
        <v>11459.675999999999</v>
      </c>
      <c r="G10" s="18">
        <f t="shared" si="8"/>
        <v>927769.04916200007</v>
      </c>
      <c r="H10" s="18">
        <f t="shared" si="0"/>
        <v>12000</v>
      </c>
      <c r="I10" s="18">
        <f t="shared" si="1"/>
        <v>7059.05</v>
      </c>
      <c r="J10" s="18">
        <f t="shared" si="9"/>
        <v>922828.09916200012</v>
      </c>
      <c r="K10" s="18">
        <f t="shared" si="4"/>
        <v>144677.25</v>
      </c>
      <c r="L10" s="18">
        <f t="shared" si="5"/>
        <v>778150.85</v>
      </c>
      <c r="M10" s="18">
        <f t="shared" si="10"/>
        <v>904235.30916200019</v>
      </c>
      <c r="N10" s="18">
        <f t="shared" si="6"/>
        <v>8863.2400000000016</v>
      </c>
      <c r="O10" s="18">
        <f t="shared" si="11"/>
        <v>895372.0691620002</v>
      </c>
    </row>
    <row r="11" spans="1:17" x14ac:dyDescent="0.25">
      <c r="A11">
        <f t="shared" si="7"/>
        <v>7</v>
      </c>
      <c r="B11" s="15">
        <v>45870</v>
      </c>
      <c r="C11" s="1">
        <v>12000</v>
      </c>
      <c r="D11" s="16">
        <v>9.2499999999999999E-2</v>
      </c>
      <c r="E11" s="19">
        <f t="shared" si="2"/>
        <v>0.94766799999999995</v>
      </c>
      <c r="F11" s="17">
        <f t="shared" si="3"/>
        <v>11372.016</v>
      </c>
      <c r="G11" s="18">
        <f t="shared" si="8"/>
        <v>922828.09916200012</v>
      </c>
      <c r="H11" s="18">
        <f t="shared" si="0"/>
        <v>12000</v>
      </c>
      <c r="I11" s="18">
        <f t="shared" si="1"/>
        <v>7020.97</v>
      </c>
      <c r="J11" s="18">
        <f t="shared" si="9"/>
        <v>917849.06916200009</v>
      </c>
      <c r="K11" s="18">
        <f t="shared" si="4"/>
        <v>145647.01</v>
      </c>
      <c r="L11" s="18">
        <f t="shared" si="5"/>
        <v>772202.06</v>
      </c>
      <c r="M11" s="18">
        <f t="shared" si="10"/>
        <v>895372.0691620002</v>
      </c>
      <c r="N11" s="18">
        <f t="shared" si="6"/>
        <v>8901.32</v>
      </c>
      <c r="O11" s="18">
        <f t="shared" si="11"/>
        <v>886470.74916200025</v>
      </c>
    </row>
    <row r="12" spans="1:17" x14ac:dyDescent="0.25">
      <c r="A12">
        <f t="shared" si="7"/>
        <v>8</v>
      </c>
      <c r="B12" s="15">
        <v>45901</v>
      </c>
      <c r="C12" s="1">
        <v>12000</v>
      </c>
      <c r="D12" s="16">
        <v>9.2499999999999999E-2</v>
      </c>
      <c r="E12" s="19">
        <f t="shared" si="2"/>
        <v>0.940419</v>
      </c>
      <c r="F12" s="17">
        <f t="shared" si="3"/>
        <v>11285.028</v>
      </c>
      <c r="G12" s="18">
        <f t="shared" si="8"/>
        <v>917849.06916200009</v>
      </c>
      <c r="H12" s="18">
        <f t="shared" si="0"/>
        <v>12000</v>
      </c>
      <c r="I12" s="18">
        <f t="shared" si="1"/>
        <v>6982.59</v>
      </c>
      <c r="J12" s="18">
        <f t="shared" si="9"/>
        <v>912831.65916200005</v>
      </c>
      <c r="K12" s="18">
        <f t="shared" si="4"/>
        <v>146624.23000000001</v>
      </c>
      <c r="L12" s="18">
        <f t="shared" si="5"/>
        <v>766207.43</v>
      </c>
      <c r="M12" s="18">
        <f t="shared" si="10"/>
        <v>886470.74916200025</v>
      </c>
      <c r="N12" s="18">
        <f t="shared" si="6"/>
        <v>8939.7000000000007</v>
      </c>
      <c r="O12" s="18">
        <f t="shared" si="11"/>
        <v>877531.0491620003</v>
      </c>
    </row>
    <row r="13" spans="1:17" x14ac:dyDescent="0.25">
      <c r="A13">
        <f t="shared" si="7"/>
        <v>9</v>
      </c>
      <c r="B13" s="15">
        <v>45931</v>
      </c>
      <c r="C13" s="1">
        <v>12000</v>
      </c>
      <c r="D13" s="16">
        <v>9.2499999999999999E-2</v>
      </c>
      <c r="E13" s="19">
        <f t="shared" si="2"/>
        <v>0.93322499999999997</v>
      </c>
      <c r="F13" s="17">
        <f t="shared" si="3"/>
        <v>11198.699999999999</v>
      </c>
      <c r="G13" s="18">
        <f t="shared" si="8"/>
        <v>912831.65916200005</v>
      </c>
      <c r="H13" s="18">
        <f t="shared" si="0"/>
        <v>12000</v>
      </c>
      <c r="I13" s="18">
        <f t="shared" si="1"/>
        <v>6943.91</v>
      </c>
      <c r="J13" s="18">
        <f t="shared" si="9"/>
        <v>907775.56916200009</v>
      </c>
      <c r="K13" s="18">
        <f t="shared" si="4"/>
        <v>147608.99</v>
      </c>
      <c r="L13" s="18">
        <f t="shared" si="5"/>
        <v>760166.58</v>
      </c>
      <c r="M13" s="18">
        <f t="shared" si="10"/>
        <v>877531.0491620003</v>
      </c>
      <c r="N13" s="18">
        <f t="shared" si="6"/>
        <v>8978.380000000001</v>
      </c>
      <c r="O13" s="18">
        <f t="shared" si="11"/>
        <v>868552.6691620003</v>
      </c>
    </row>
    <row r="14" spans="1:17" x14ac:dyDescent="0.25">
      <c r="A14">
        <f t="shared" si="7"/>
        <v>10</v>
      </c>
      <c r="B14" s="15">
        <v>45962</v>
      </c>
      <c r="C14" s="1">
        <v>12000</v>
      </c>
      <c r="D14" s="16">
        <v>9.2499999999999999E-2</v>
      </c>
      <c r="E14" s="19">
        <f t="shared" si="2"/>
        <v>0.92608599999999996</v>
      </c>
      <c r="F14" s="17">
        <f t="shared" si="3"/>
        <v>11113.031999999999</v>
      </c>
      <c r="G14" s="18">
        <f t="shared" si="8"/>
        <v>907775.56916200009</v>
      </c>
      <c r="H14" s="18">
        <f t="shared" si="0"/>
        <v>12000</v>
      </c>
      <c r="I14" s="18">
        <f t="shared" si="1"/>
        <v>6904.94</v>
      </c>
      <c r="J14" s="18">
        <f t="shared" si="9"/>
        <v>902680.50916200003</v>
      </c>
      <c r="K14" s="18">
        <f t="shared" si="4"/>
        <v>148601.34</v>
      </c>
      <c r="L14" s="18">
        <f t="shared" si="5"/>
        <v>754079.17</v>
      </c>
      <c r="M14" s="18">
        <f t="shared" si="10"/>
        <v>868552.6691620003</v>
      </c>
      <c r="N14" s="18">
        <f t="shared" si="6"/>
        <v>9017.3500000000022</v>
      </c>
      <c r="O14" s="18">
        <f t="shared" si="11"/>
        <v>859535.31916200032</v>
      </c>
    </row>
    <row r="15" spans="1:17" x14ac:dyDescent="0.25">
      <c r="A15">
        <f t="shared" si="7"/>
        <v>11</v>
      </c>
      <c r="B15" s="15">
        <v>45992</v>
      </c>
      <c r="C15" s="1">
        <v>12000</v>
      </c>
      <c r="D15" s="16">
        <v>9.2499999999999999E-2</v>
      </c>
      <c r="E15" s="19">
        <f t="shared" si="2"/>
        <v>0.91900199999999999</v>
      </c>
      <c r="F15" s="17">
        <f t="shared" si="3"/>
        <v>11028.023999999999</v>
      </c>
      <c r="G15" s="18">
        <f t="shared" si="8"/>
        <v>902680.50916200003</v>
      </c>
      <c r="H15" s="18">
        <f t="shared" si="0"/>
        <v>12000</v>
      </c>
      <c r="I15" s="18">
        <f t="shared" si="1"/>
        <v>6865.66</v>
      </c>
      <c r="J15" s="18">
        <f t="shared" si="9"/>
        <v>897546.16916200006</v>
      </c>
      <c r="K15" s="18">
        <f t="shared" si="4"/>
        <v>149601.34</v>
      </c>
      <c r="L15" s="18">
        <f t="shared" si="5"/>
        <v>747944.83</v>
      </c>
      <c r="M15" s="18">
        <f t="shared" si="10"/>
        <v>859535.31916200032</v>
      </c>
      <c r="N15" s="18">
        <f t="shared" si="6"/>
        <v>9056.630000000001</v>
      </c>
      <c r="O15" s="18">
        <f t="shared" si="11"/>
        <v>850478.68916200032</v>
      </c>
    </row>
    <row r="16" spans="1:17" x14ac:dyDescent="0.25">
      <c r="A16">
        <f t="shared" si="7"/>
        <v>12</v>
      </c>
      <c r="B16" s="15">
        <v>46023</v>
      </c>
      <c r="C16" s="1">
        <v>13000</v>
      </c>
      <c r="D16" s="16">
        <v>9.2499999999999999E-2</v>
      </c>
      <c r="E16" s="19">
        <f t="shared" si="2"/>
        <v>0.91197300000000003</v>
      </c>
      <c r="F16" s="17">
        <f t="shared" si="3"/>
        <v>11855.649000000001</v>
      </c>
      <c r="G16" s="18">
        <f t="shared" si="8"/>
        <v>897546.16916200006</v>
      </c>
      <c r="H16" s="18">
        <f t="shared" si="0"/>
        <v>13000</v>
      </c>
      <c r="I16" s="18">
        <f t="shared" si="1"/>
        <v>6818.38</v>
      </c>
      <c r="J16" s="18">
        <f t="shared" si="9"/>
        <v>891364.54916200007</v>
      </c>
      <c r="K16" s="18">
        <f t="shared" si="4"/>
        <v>150704.15</v>
      </c>
      <c r="L16" s="18">
        <f t="shared" si="5"/>
        <v>740660.4</v>
      </c>
      <c r="M16" s="18">
        <f t="shared" si="10"/>
        <v>850478.68916200032</v>
      </c>
      <c r="N16" s="18">
        <f t="shared" si="6"/>
        <v>9103.91</v>
      </c>
      <c r="O16" s="18">
        <f t="shared" si="11"/>
        <v>841374.77916200028</v>
      </c>
    </row>
    <row r="17" spans="1:15" x14ac:dyDescent="0.25">
      <c r="A17">
        <f t="shared" si="7"/>
        <v>13</v>
      </c>
      <c r="B17" s="15">
        <v>46054</v>
      </c>
      <c r="C17" s="1">
        <v>13000</v>
      </c>
      <c r="D17" s="16">
        <v>9.2499999999999999E-2</v>
      </c>
      <c r="E17" s="19">
        <f t="shared" si="2"/>
        <v>0.90499700000000005</v>
      </c>
      <c r="F17" s="17">
        <f t="shared" si="3"/>
        <v>11764.961000000001</v>
      </c>
      <c r="G17" s="18">
        <f t="shared" si="8"/>
        <v>891364.54916200007</v>
      </c>
      <c r="H17" s="18">
        <f t="shared" si="0"/>
        <v>13000</v>
      </c>
      <c r="I17" s="18">
        <f t="shared" si="1"/>
        <v>6770.73</v>
      </c>
      <c r="J17" s="18">
        <f t="shared" si="9"/>
        <v>885135.27916200005</v>
      </c>
      <c r="K17" s="18">
        <f t="shared" si="4"/>
        <v>151815.45000000001</v>
      </c>
      <c r="L17" s="18">
        <f t="shared" si="5"/>
        <v>733319.83</v>
      </c>
      <c r="M17" s="18">
        <f t="shared" si="10"/>
        <v>841374.77916200028</v>
      </c>
      <c r="N17" s="18">
        <f t="shared" si="6"/>
        <v>9151.5600000000013</v>
      </c>
      <c r="O17" s="18">
        <f t="shared" si="11"/>
        <v>832223.21916200023</v>
      </c>
    </row>
    <row r="18" spans="1:15" x14ac:dyDescent="0.25">
      <c r="A18">
        <f t="shared" si="7"/>
        <v>14</v>
      </c>
      <c r="B18" s="15">
        <v>46082</v>
      </c>
      <c r="C18" s="1">
        <v>13000</v>
      </c>
      <c r="D18" s="16">
        <v>9.2499999999999999E-2</v>
      </c>
      <c r="E18" s="19">
        <f t="shared" si="2"/>
        <v>0.89807400000000004</v>
      </c>
      <c r="F18" s="17">
        <f t="shared" si="3"/>
        <v>11674.962000000001</v>
      </c>
      <c r="G18" s="18">
        <f t="shared" si="8"/>
        <v>885135.27916200005</v>
      </c>
      <c r="H18" s="18">
        <f t="shared" si="0"/>
        <v>13000</v>
      </c>
      <c r="I18" s="18">
        <f t="shared" si="1"/>
        <v>6722.71</v>
      </c>
      <c r="J18" s="18">
        <f t="shared" si="9"/>
        <v>878857.98916200001</v>
      </c>
      <c r="K18" s="18">
        <f t="shared" si="4"/>
        <v>152935.32</v>
      </c>
      <c r="L18" s="18">
        <f t="shared" si="5"/>
        <v>725922.67</v>
      </c>
      <c r="M18" s="18">
        <f t="shared" si="10"/>
        <v>832223.21916200023</v>
      </c>
      <c r="N18" s="18">
        <f t="shared" si="6"/>
        <v>9199.5800000000017</v>
      </c>
      <c r="O18" s="18">
        <f t="shared" si="11"/>
        <v>823023.63916200027</v>
      </c>
    </row>
    <row r="19" spans="1:15" x14ac:dyDescent="0.25">
      <c r="A19">
        <f t="shared" si="7"/>
        <v>15</v>
      </c>
      <c r="B19" s="15">
        <v>46113</v>
      </c>
      <c r="C19" s="1">
        <v>13000</v>
      </c>
      <c r="D19" s="16">
        <v>9.2499999999999999E-2</v>
      </c>
      <c r="E19" s="19">
        <f t="shared" si="2"/>
        <v>0.891204</v>
      </c>
      <c r="F19" s="17">
        <f t="shared" si="3"/>
        <v>11585.652</v>
      </c>
      <c r="G19" s="18">
        <f t="shared" si="8"/>
        <v>878857.98916200001</v>
      </c>
      <c r="H19" s="18">
        <f t="shared" si="0"/>
        <v>13000</v>
      </c>
      <c r="I19" s="18">
        <f t="shared" si="1"/>
        <v>6674.32</v>
      </c>
      <c r="J19" s="18">
        <f t="shared" si="9"/>
        <v>872532.30916199996</v>
      </c>
      <c r="K19" s="18">
        <f t="shared" si="4"/>
        <v>154063.82</v>
      </c>
      <c r="L19" s="18">
        <f t="shared" si="5"/>
        <v>718468.49</v>
      </c>
      <c r="M19" s="18">
        <f t="shared" si="10"/>
        <v>823023.63916200027</v>
      </c>
      <c r="N19" s="18">
        <f t="shared" si="6"/>
        <v>9247.9700000000012</v>
      </c>
      <c r="O19" s="18">
        <f t="shared" si="11"/>
        <v>813775.6691620003</v>
      </c>
    </row>
    <row r="20" spans="1:15" x14ac:dyDescent="0.25">
      <c r="A20">
        <f t="shared" si="7"/>
        <v>16</v>
      </c>
      <c r="B20" s="15">
        <v>46143</v>
      </c>
      <c r="C20" s="1">
        <v>13000</v>
      </c>
      <c r="D20" s="16">
        <v>9.2499999999999999E-2</v>
      </c>
      <c r="E20" s="19">
        <f t="shared" si="2"/>
        <v>0.88438700000000003</v>
      </c>
      <c r="F20" s="17">
        <f t="shared" si="3"/>
        <v>11497.031000000001</v>
      </c>
      <c r="G20" s="18">
        <f t="shared" si="8"/>
        <v>872532.30916199996</v>
      </c>
      <c r="H20" s="18">
        <f t="shared" si="0"/>
        <v>13000</v>
      </c>
      <c r="I20" s="18">
        <f t="shared" si="1"/>
        <v>6625.56</v>
      </c>
      <c r="J20" s="18">
        <f t="shared" si="9"/>
        <v>866157.86916200002</v>
      </c>
      <c r="K20" s="18">
        <f t="shared" si="4"/>
        <v>155201.01999999999</v>
      </c>
      <c r="L20" s="18">
        <f t="shared" si="5"/>
        <v>710956.85</v>
      </c>
      <c r="M20" s="18">
        <f t="shared" si="10"/>
        <v>813775.6691620003</v>
      </c>
      <c r="N20" s="18">
        <f t="shared" si="6"/>
        <v>9296.73</v>
      </c>
      <c r="O20" s="18">
        <f t="shared" si="11"/>
        <v>804478.93916200032</v>
      </c>
    </row>
    <row r="21" spans="1:15" x14ac:dyDescent="0.25">
      <c r="A21">
        <f t="shared" si="7"/>
        <v>17</v>
      </c>
      <c r="B21" s="15">
        <v>46174</v>
      </c>
      <c r="C21" s="1">
        <v>13000</v>
      </c>
      <c r="D21" s="16">
        <v>9.2499999999999999E-2</v>
      </c>
      <c r="E21" s="19">
        <f t="shared" si="2"/>
        <v>0.87762200000000001</v>
      </c>
      <c r="F21" s="17">
        <f t="shared" si="3"/>
        <v>11409.085999999999</v>
      </c>
      <c r="G21" s="18">
        <f t="shared" si="8"/>
        <v>866157.86916200002</v>
      </c>
      <c r="H21" s="18">
        <f t="shared" si="0"/>
        <v>13000</v>
      </c>
      <c r="I21" s="18">
        <f t="shared" si="1"/>
        <v>6576.43</v>
      </c>
      <c r="J21" s="18">
        <f t="shared" si="9"/>
        <v>859734.29916200007</v>
      </c>
      <c r="K21" s="18">
        <f t="shared" si="4"/>
        <v>156346.99</v>
      </c>
      <c r="L21" s="18">
        <f t="shared" si="5"/>
        <v>703387.31</v>
      </c>
      <c r="M21" s="18">
        <f t="shared" si="10"/>
        <v>804478.93916200032</v>
      </c>
      <c r="N21" s="18">
        <f t="shared" si="6"/>
        <v>9345.86</v>
      </c>
      <c r="O21" s="18">
        <f t="shared" si="11"/>
        <v>795133.07916200033</v>
      </c>
    </row>
    <row r="22" spans="1:15" x14ac:dyDescent="0.25">
      <c r="A22">
        <f t="shared" si="7"/>
        <v>18</v>
      </c>
      <c r="B22" s="15">
        <v>46204</v>
      </c>
      <c r="C22" s="1">
        <v>13000</v>
      </c>
      <c r="D22" s="16">
        <v>9.2499999999999999E-2</v>
      </c>
      <c r="E22" s="19">
        <f t="shared" si="2"/>
        <v>0.87090900000000004</v>
      </c>
      <c r="F22" s="17">
        <f t="shared" si="3"/>
        <v>11321.817000000001</v>
      </c>
      <c r="G22" s="18">
        <f t="shared" si="8"/>
        <v>859734.29916200007</v>
      </c>
      <c r="H22" s="18">
        <f t="shared" si="0"/>
        <v>13000</v>
      </c>
      <c r="I22" s="18">
        <f t="shared" si="1"/>
        <v>6526.91</v>
      </c>
      <c r="J22" s="18">
        <f t="shared" si="9"/>
        <v>853261.2091620001</v>
      </c>
      <c r="K22" s="18">
        <f t="shared" si="4"/>
        <v>157501.79</v>
      </c>
      <c r="L22" s="18">
        <f t="shared" si="5"/>
        <v>695759.42</v>
      </c>
      <c r="M22" s="18">
        <f t="shared" si="10"/>
        <v>795133.07916200033</v>
      </c>
      <c r="N22" s="18">
        <f t="shared" si="6"/>
        <v>9395.380000000001</v>
      </c>
      <c r="O22" s="18">
        <f t="shared" si="11"/>
        <v>785737.69916200032</v>
      </c>
    </row>
    <row r="23" spans="1:15" x14ac:dyDescent="0.25">
      <c r="A23">
        <f t="shared" si="7"/>
        <v>19</v>
      </c>
      <c r="B23" s="15">
        <v>46235</v>
      </c>
      <c r="C23" s="1">
        <v>13000</v>
      </c>
      <c r="D23" s="16">
        <v>9.2499999999999999E-2</v>
      </c>
      <c r="E23" s="19">
        <f t="shared" si="2"/>
        <v>0.86424699999999999</v>
      </c>
      <c r="F23" s="17">
        <f t="shared" si="3"/>
        <v>11235.210999999999</v>
      </c>
      <c r="G23" s="18">
        <f t="shared" si="8"/>
        <v>853261.2091620001</v>
      </c>
      <c r="H23" s="18">
        <f t="shared" si="0"/>
        <v>13000</v>
      </c>
      <c r="I23" s="18">
        <f t="shared" si="1"/>
        <v>6477.01</v>
      </c>
      <c r="J23" s="18">
        <f t="shared" si="9"/>
        <v>846738.21916200011</v>
      </c>
      <c r="K23" s="18">
        <f t="shared" si="4"/>
        <v>158665.49</v>
      </c>
      <c r="L23" s="18">
        <f t="shared" si="5"/>
        <v>688072.73</v>
      </c>
      <c r="M23" s="18">
        <f t="shared" si="10"/>
        <v>785737.69916200032</v>
      </c>
      <c r="N23" s="18">
        <f t="shared" si="6"/>
        <v>9445.2800000000007</v>
      </c>
      <c r="O23" s="18">
        <f t="shared" si="11"/>
        <v>776292.4191620003</v>
      </c>
    </row>
    <row r="24" spans="1:15" x14ac:dyDescent="0.25">
      <c r="A24">
        <f t="shared" si="7"/>
        <v>20</v>
      </c>
      <c r="B24" s="15">
        <v>46266</v>
      </c>
      <c r="C24" s="1">
        <v>13000</v>
      </c>
      <c r="D24" s="16">
        <v>9.2499999999999999E-2</v>
      </c>
      <c r="E24" s="19">
        <f t="shared" si="2"/>
        <v>0.85763599999999995</v>
      </c>
      <c r="F24" s="17">
        <f t="shared" si="3"/>
        <v>11149.268</v>
      </c>
      <c r="G24" s="18">
        <f t="shared" si="8"/>
        <v>846738.21916200011</v>
      </c>
      <c r="H24" s="18">
        <f t="shared" si="0"/>
        <v>13000</v>
      </c>
      <c r="I24" s="18">
        <f t="shared" si="1"/>
        <v>6426.73</v>
      </c>
      <c r="J24" s="18">
        <f t="shared" si="9"/>
        <v>840164.94916200009</v>
      </c>
      <c r="K24" s="18">
        <f t="shared" si="4"/>
        <v>159838.16</v>
      </c>
      <c r="L24" s="18">
        <f t="shared" si="5"/>
        <v>680326.79</v>
      </c>
      <c r="M24" s="18">
        <f t="shared" si="10"/>
        <v>776292.4191620003</v>
      </c>
      <c r="N24" s="18">
        <f t="shared" si="6"/>
        <v>9495.5600000000013</v>
      </c>
      <c r="O24" s="18">
        <f t="shared" si="11"/>
        <v>766796.85916200024</v>
      </c>
    </row>
    <row r="25" spans="1:15" x14ac:dyDescent="0.25">
      <c r="A25">
        <f t="shared" si="7"/>
        <v>21</v>
      </c>
      <c r="B25" s="15">
        <v>46296</v>
      </c>
      <c r="C25" s="1">
        <v>13000</v>
      </c>
      <c r="D25" s="16">
        <v>9.2499999999999999E-2</v>
      </c>
      <c r="E25" s="19">
        <f t="shared" si="2"/>
        <v>0.85107600000000005</v>
      </c>
      <c r="F25" s="17">
        <f t="shared" si="3"/>
        <v>11063.988000000001</v>
      </c>
      <c r="G25" s="18">
        <f t="shared" si="8"/>
        <v>840164.94916200009</v>
      </c>
      <c r="H25" s="18">
        <f t="shared" si="0"/>
        <v>13000</v>
      </c>
      <c r="I25" s="18">
        <f t="shared" si="1"/>
        <v>6376.06</v>
      </c>
      <c r="J25" s="18">
        <f t="shared" si="9"/>
        <v>833541.00916200015</v>
      </c>
      <c r="K25" s="18">
        <f t="shared" si="4"/>
        <v>161019.88</v>
      </c>
      <c r="L25" s="18">
        <f t="shared" si="5"/>
        <v>672521.13</v>
      </c>
      <c r="M25" s="18">
        <f t="shared" si="10"/>
        <v>766796.85916200024</v>
      </c>
      <c r="N25" s="18">
        <f t="shared" si="6"/>
        <v>9546.23</v>
      </c>
      <c r="O25" s="18">
        <f t="shared" si="11"/>
        <v>757250.62916200026</v>
      </c>
    </row>
    <row r="26" spans="1:15" x14ac:dyDescent="0.25">
      <c r="A26">
        <f t="shared" si="7"/>
        <v>22</v>
      </c>
      <c r="B26" s="15">
        <v>46327</v>
      </c>
      <c r="C26" s="1">
        <v>13000</v>
      </c>
      <c r="D26" s="16">
        <v>9.2499999999999999E-2</v>
      </c>
      <c r="E26" s="19">
        <f t="shared" si="2"/>
        <v>0.84456500000000001</v>
      </c>
      <c r="F26" s="17">
        <f t="shared" si="3"/>
        <v>10979.344999999999</v>
      </c>
      <c r="G26" s="18">
        <f t="shared" si="8"/>
        <v>833541.00916200015</v>
      </c>
      <c r="H26" s="18">
        <f t="shared" si="0"/>
        <v>13000</v>
      </c>
      <c r="I26" s="18">
        <f t="shared" si="1"/>
        <v>6325</v>
      </c>
      <c r="J26" s="18">
        <f t="shared" si="9"/>
        <v>826866.00916200015</v>
      </c>
      <c r="K26" s="18">
        <f t="shared" si="4"/>
        <v>162210.70000000001</v>
      </c>
      <c r="L26" s="18">
        <f t="shared" si="5"/>
        <v>664655.31000000006</v>
      </c>
      <c r="M26" s="18">
        <f t="shared" si="10"/>
        <v>757250.62916200026</v>
      </c>
      <c r="N26" s="18">
        <f t="shared" si="6"/>
        <v>9597.2900000000009</v>
      </c>
      <c r="O26" s="18">
        <f t="shared" si="11"/>
        <v>747653.33916200022</v>
      </c>
    </row>
    <row r="27" spans="1:15" x14ac:dyDescent="0.25">
      <c r="A27">
        <f t="shared" si="7"/>
        <v>23</v>
      </c>
      <c r="B27" s="15">
        <v>46357</v>
      </c>
      <c r="C27" s="1">
        <v>13000</v>
      </c>
      <c r="D27" s="16">
        <v>9.2499999999999999E-2</v>
      </c>
      <c r="E27" s="19">
        <f t="shared" si="2"/>
        <v>0.83810499999999999</v>
      </c>
      <c r="F27" s="17">
        <f t="shared" si="3"/>
        <v>10895.365</v>
      </c>
      <c r="G27" s="18">
        <f t="shared" si="8"/>
        <v>826866.00916200015</v>
      </c>
      <c r="H27" s="18">
        <f t="shared" si="0"/>
        <v>13000</v>
      </c>
      <c r="I27" s="18">
        <f t="shared" si="1"/>
        <v>6273.55</v>
      </c>
      <c r="J27" s="18">
        <f t="shared" si="9"/>
        <v>820139.55916200019</v>
      </c>
      <c r="K27" s="18">
        <f t="shared" si="4"/>
        <v>163410.70000000001</v>
      </c>
      <c r="L27" s="18">
        <f t="shared" si="5"/>
        <v>656728.86</v>
      </c>
      <c r="M27" s="18">
        <f t="shared" si="10"/>
        <v>747653.33916200022</v>
      </c>
      <c r="N27" s="18">
        <f t="shared" si="6"/>
        <v>9648.7400000000016</v>
      </c>
      <c r="O27" s="18">
        <f t="shared" si="11"/>
        <v>738004.59916200023</v>
      </c>
    </row>
    <row r="28" spans="1:15" x14ac:dyDescent="0.25">
      <c r="A28">
        <f t="shared" si="7"/>
        <v>24</v>
      </c>
      <c r="B28" s="15">
        <v>46388</v>
      </c>
      <c r="C28" s="1">
        <v>14200</v>
      </c>
      <c r="D28" s="16">
        <v>9.2499999999999999E-2</v>
      </c>
      <c r="E28" s="19">
        <f t="shared" si="2"/>
        <v>0.83169400000000004</v>
      </c>
      <c r="F28" s="17">
        <f t="shared" si="3"/>
        <v>11810.0548</v>
      </c>
      <c r="G28" s="18">
        <f t="shared" si="8"/>
        <v>820139.55916200019</v>
      </c>
      <c r="H28" s="18">
        <f t="shared" si="0"/>
        <v>14200</v>
      </c>
      <c r="I28" s="18">
        <f t="shared" si="1"/>
        <v>6212.45</v>
      </c>
      <c r="J28" s="18">
        <f t="shared" si="9"/>
        <v>812152.00916200015</v>
      </c>
      <c r="K28" s="18">
        <f t="shared" si="4"/>
        <v>164522.69</v>
      </c>
      <c r="L28" s="18">
        <f t="shared" si="5"/>
        <v>647629.31999999995</v>
      </c>
      <c r="M28" s="18">
        <f t="shared" si="10"/>
        <v>738004.59916200023</v>
      </c>
      <c r="N28" s="18">
        <f t="shared" si="6"/>
        <v>9709.84</v>
      </c>
      <c r="O28" s="18">
        <f t="shared" si="11"/>
        <v>728294.75916200026</v>
      </c>
    </row>
    <row r="29" spans="1:15" x14ac:dyDescent="0.25">
      <c r="A29">
        <f t="shared" si="7"/>
        <v>25</v>
      </c>
      <c r="B29" s="15">
        <v>46419</v>
      </c>
      <c r="C29" s="1">
        <v>14200</v>
      </c>
      <c r="D29" s="16">
        <v>9.2499999999999999E-2</v>
      </c>
      <c r="E29" s="19">
        <f t="shared" si="2"/>
        <v>0.82533199999999995</v>
      </c>
      <c r="F29" s="17">
        <f t="shared" si="3"/>
        <v>11719.714399999999</v>
      </c>
      <c r="G29" s="18">
        <f t="shared" si="8"/>
        <v>812152.00916200015</v>
      </c>
      <c r="H29" s="18">
        <f t="shared" si="0"/>
        <v>14200</v>
      </c>
      <c r="I29" s="18">
        <f t="shared" si="1"/>
        <v>6150.88</v>
      </c>
      <c r="J29" s="18">
        <f t="shared" si="9"/>
        <v>804102.88916200015</v>
      </c>
      <c r="K29" s="18">
        <f t="shared" si="4"/>
        <v>165643.25</v>
      </c>
      <c r="L29" s="18">
        <f t="shared" si="5"/>
        <v>638459.64</v>
      </c>
      <c r="M29" s="18">
        <f t="shared" si="10"/>
        <v>728294.75916200026</v>
      </c>
      <c r="N29" s="18">
        <f t="shared" si="6"/>
        <v>9771.41</v>
      </c>
      <c r="O29" s="18">
        <f t="shared" si="11"/>
        <v>718523.34916200023</v>
      </c>
    </row>
    <row r="30" spans="1:15" x14ac:dyDescent="0.25">
      <c r="A30">
        <f t="shared" si="7"/>
        <v>26</v>
      </c>
      <c r="B30" s="15">
        <v>46447</v>
      </c>
      <c r="C30" s="1">
        <v>14200</v>
      </c>
      <c r="D30" s="16">
        <v>9.2499999999999999E-2</v>
      </c>
      <c r="E30" s="19">
        <f t="shared" si="2"/>
        <v>0.81901900000000005</v>
      </c>
      <c r="F30" s="17">
        <f t="shared" si="3"/>
        <v>11630.069800000001</v>
      </c>
      <c r="G30" s="18">
        <f t="shared" si="8"/>
        <v>804102.88916200015</v>
      </c>
      <c r="H30" s="18">
        <f t="shared" si="0"/>
        <v>14200</v>
      </c>
      <c r="I30" s="18">
        <f t="shared" si="1"/>
        <v>6088.83</v>
      </c>
      <c r="J30" s="18">
        <f t="shared" si="9"/>
        <v>795991.71916200011</v>
      </c>
      <c r="K30" s="18">
        <f t="shared" si="4"/>
        <v>166772.46</v>
      </c>
      <c r="L30" s="18">
        <f t="shared" si="5"/>
        <v>629219.26</v>
      </c>
      <c r="M30" s="18">
        <f t="shared" si="10"/>
        <v>718523.34916200023</v>
      </c>
      <c r="N30" s="18">
        <f t="shared" si="6"/>
        <v>9833.4600000000009</v>
      </c>
      <c r="O30" s="18">
        <f t="shared" si="11"/>
        <v>708689.88916200027</v>
      </c>
    </row>
    <row r="31" spans="1:15" x14ac:dyDescent="0.25">
      <c r="A31">
        <f t="shared" si="7"/>
        <v>27</v>
      </c>
      <c r="B31" s="15">
        <v>46478</v>
      </c>
      <c r="C31" s="1">
        <v>14200</v>
      </c>
      <c r="D31" s="16">
        <v>9.2499999999999999E-2</v>
      </c>
      <c r="E31" s="19">
        <f t="shared" si="2"/>
        <v>0.81275399999999998</v>
      </c>
      <c r="F31" s="17">
        <f t="shared" si="3"/>
        <v>11541.1068</v>
      </c>
      <c r="G31" s="18">
        <f t="shared" si="8"/>
        <v>795991.71916200011</v>
      </c>
      <c r="H31" s="18">
        <f t="shared" si="0"/>
        <v>14200</v>
      </c>
      <c r="I31" s="18">
        <f t="shared" si="1"/>
        <v>6026.31</v>
      </c>
      <c r="J31" s="18">
        <f t="shared" si="9"/>
        <v>787818.02916200017</v>
      </c>
      <c r="K31" s="18">
        <f t="shared" si="4"/>
        <v>167910.36</v>
      </c>
      <c r="L31" s="18">
        <f t="shared" si="5"/>
        <v>619907.67000000004</v>
      </c>
      <c r="M31" s="18">
        <f t="shared" si="10"/>
        <v>708689.88916200027</v>
      </c>
      <c r="N31" s="18">
        <f t="shared" si="6"/>
        <v>9895.98</v>
      </c>
      <c r="O31" s="18">
        <f t="shared" si="11"/>
        <v>698793.90916200029</v>
      </c>
    </row>
    <row r="32" spans="1:15" x14ac:dyDescent="0.25">
      <c r="A32">
        <f t="shared" si="7"/>
        <v>28</v>
      </c>
      <c r="B32" s="15">
        <v>46508</v>
      </c>
      <c r="C32" s="1">
        <v>14200</v>
      </c>
      <c r="D32" s="16">
        <v>9.2499999999999999E-2</v>
      </c>
      <c r="E32" s="19">
        <f t="shared" si="2"/>
        <v>0.80653699999999995</v>
      </c>
      <c r="F32" s="17">
        <f t="shared" si="3"/>
        <v>11452.8254</v>
      </c>
      <c r="G32" s="18">
        <f t="shared" si="8"/>
        <v>787818.02916200017</v>
      </c>
      <c r="H32" s="18">
        <f t="shared" si="0"/>
        <v>14200</v>
      </c>
      <c r="I32" s="18">
        <f t="shared" si="1"/>
        <v>5963.31</v>
      </c>
      <c r="J32" s="18">
        <f t="shared" si="9"/>
        <v>779581.33916200022</v>
      </c>
      <c r="K32" s="18">
        <f t="shared" si="4"/>
        <v>169057.04</v>
      </c>
      <c r="L32" s="18">
        <f t="shared" si="5"/>
        <v>610524.30000000005</v>
      </c>
      <c r="M32" s="18">
        <f t="shared" si="10"/>
        <v>698793.90916200029</v>
      </c>
      <c r="N32" s="18">
        <f t="shared" si="6"/>
        <v>9958.98</v>
      </c>
      <c r="O32" s="18">
        <f t="shared" si="11"/>
        <v>688834.92916200031</v>
      </c>
    </row>
    <row r="33" spans="1:15" x14ac:dyDescent="0.25">
      <c r="A33">
        <f t="shared" si="7"/>
        <v>29</v>
      </c>
      <c r="B33" s="15">
        <v>46539</v>
      </c>
      <c r="C33" s="1">
        <v>14200</v>
      </c>
      <c r="D33" s="16">
        <v>9.2499999999999999E-2</v>
      </c>
      <c r="E33" s="19">
        <f t="shared" si="2"/>
        <v>0.80036700000000005</v>
      </c>
      <c r="F33" s="17">
        <f t="shared" si="3"/>
        <v>11365.2114</v>
      </c>
      <c r="G33" s="18">
        <f t="shared" si="8"/>
        <v>779581.33916200022</v>
      </c>
      <c r="H33" s="18">
        <f t="shared" si="0"/>
        <v>14200</v>
      </c>
      <c r="I33" s="18">
        <f t="shared" si="1"/>
        <v>5899.81</v>
      </c>
      <c r="J33" s="18">
        <f t="shared" si="9"/>
        <v>771281.14916200028</v>
      </c>
      <c r="K33" s="18">
        <f t="shared" si="4"/>
        <v>170212.56</v>
      </c>
      <c r="L33" s="18">
        <f t="shared" si="5"/>
        <v>601068.59</v>
      </c>
      <c r="M33" s="18">
        <f t="shared" si="10"/>
        <v>688834.92916200031</v>
      </c>
      <c r="N33" s="18">
        <f t="shared" si="6"/>
        <v>10022.48</v>
      </c>
      <c r="O33" s="18">
        <f t="shared" si="11"/>
        <v>678812.44916200032</v>
      </c>
    </row>
    <row r="34" spans="1:15" x14ac:dyDescent="0.25">
      <c r="A34">
        <f t="shared" si="7"/>
        <v>30</v>
      </c>
      <c r="B34" s="15">
        <v>46569</v>
      </c>
      <c r="C34" s="1">
        <v>14200</v>
      </c>
      <c r="D34" s="16">
        <v>9.2499999999999999E-2</v>
      </c>
      <c r="E34" s="19">
        <f t="shared" si="2"/>
        <v>0.79424499999999998</v>
      </c>
      <c r="F34" s="17">
        <f t="shared" si="3"/>
        <v>11278.279</v>
      </c>
      <c r="G34" s="18">
        <f t="shared" si="8"/>
        <v>771281.14916200028</v>
      </c>
      <c r="H34" s="18">
        <f t="shared" si="0"/>
        <v>14200</v>
      </c>
      <c r="I34" s="18">
        <f t="shared" si="1"/>
        <v>5835.83</v>
      </c>
      <c r="J34" s="18">
        <f t="shared" si="9"/>
        <v>762916.97916200024</v>
      </c>
      <c r="K34" s="18">
        <f t="shared" si="4"/>
        <v>171376.98</v>
      </c>
      <c r="L34" s="18">
        <f t="shared" si="5"/>
        <v>591540</v>
      </c>
      <c r="M34" s="18">
        <f t="shared" si="10"/>
        <v>678812.44916200032</v>
      </c>
      <c r="N34" s="18">
        <f t="shared" si="6"/>
        <v>10086.460000000001</v>
      </c>
      <c r="O34" s="18">
        <f t="shared" si="11"/>
        <v>668725.98916200036</v>
      </c>
    </row>
    <row r="35" spans="1:15" x14ac:dyDescent="0.25">
      <c r="A35">
        <f t="shared" si="7"/>
        <v>31</v>
      </c>
      <c r="B35" s="15">
        <v>46600</v>
      </c>
      <c r="C35" s="1">
        <v>14200</v>
      </c>
      <c r="D35" s="16">
        <v>9.2499999999999999E-2</v>
      </c>
      <c r="E35" s="19">
        <f t="shared" si="2"/>
        <v>0.78817000000000004</v>
      </c>
      <c r="F35" s="17">
        <f t="shared" si="3"/>
        <v>11192.014000000001</v>
      </c>
      <c r="G35" s="18">
        <f t="shared" si="8"/>
        <v>762916.97916200024</v>
      </c>
      <c r="H35" s="18">
        <f t="shared" si="0"/>
        <v>14200</v>
      </c>
      <c r="I35" s="18">
        <f t="shared" si="1"/>
        <v>5771.36</v>
      </c>
      <c r="J35" s="18">
        <f t="shared" si="9"/>
        <v>754488.33916200022</v>
      </c>
      <c r="K35" s="18">
        <f t="shared" si="4"/>
        <v>172550.38</v>
      </c>
      <c r="L35" s="18">
        <f t="shared" si="5"/>
        <v>581937.96</v>
      </c>
      <c r="M35" s="18">
        <f t="shared" si="10"/>
        <v>668725.98916200036</v>
      </c>
      <c r="N35" s="18">
        <f t="shared" si="6"/>
        <v>10150.93</v>
      </c>
      <c r="O35" s="18">
        <f t="shared" si="11"/>
        <v>658575.05916200031</v>
      </c>
    </row>
    <row r="36" spans="1:15" x14ac:dyDescent="0.25">
      <c r="A36">
        <f t="shared" si="7"/>
        <v>32</v>
      </c>
      <c r="B36" s="15">
        <v>46631</v>
      </c>
      <c r="C36" s="1">
        <v>14200</v>
      </c>
      <c r="D36" s="16">
        <v>9.2499999999999999E-2</v>
      </c>
      <c r="E36" s="19">
        <f t="shared" si="2"/>
        <v>0.78214099999999998</v>
      </c>
      <c r="F36" s="17">
        <f t="shared" si="3"/>
        <v>11106.4022</v>
      </c>
      <c r="G36" s="18">
        <f t="shared" si="8"/>
        <v>754488.33916200022</v>
      </c>
      <c r="H36" s="18">
        <f t="shared" ref="H36:H67" si="12">C36</f>
        <v>14200</v>
      </c>
      <c r="I36" s="18">
        <f t="shared" ref="I36:I67" si="13">ROUND((G36-H36)*D36/12,2)</f>
        <v>5706.39</v>
      </c>
      <c r="J36" s="18">
        <f t="shared" si="9"/>
        <v>745994.72916200024</v>
      </c>
      <c r="K36" s="18">
        <f t="shared" si="4"/>
        <v>173732.83</v>
      </c>
      <c r="L36" s="18">
        <f t="shared" si="5"/>
        <v>572261.9</v>
      </c>
      <c r="M36" s="18">
        <f t="shared" si="10"/>
        <v>658575.05916200031</v>
      </c>
      <c r="N36" s="18">
        <f t="shared" si="6"/>
        <v>10215.900000000001</v>
      </c>
      <c r="O36" s="18">
        <f t="shared" si="11"/>
        <v>648359.15916200029</v>
      </c>
    </row>
    <row r="37" spans="1:15" x14ac:dyDescent="0.25">
      <c r="A37">
        <f t="shared" si="7"/>
        <v>33</v>
      </c>
      <c r="B37" s="15">
        <v>46661</v>
      </c>
      <c r="C37" s="1">
        <v>14200</v>
      </c>
      <c r="D37" s="16">
        <v>9.2499999999999999E-2</v>
      </c>
      <c r="E37" s="19">
        <f t="shared" si="2"/>
        <v>0.77615800000000001</v>
      </c>
      <c r="F37" s="17">
        <f t="shared" si="3"/>
        <v>11021.443600000001</v>
      </c>
      <c r="G37" s="18">
        <f t="shared" si="8"/>
        <v>745994.72916200024</v>
      </c>
      <c r="H37" s="18">
        <f t="shared" si="12"/>
        <v>14200</v>
      </c>
      <c r="I37" s="18">
        <f t="shared" si="13"/>
        <v>5640.92</v>
      </c>
      <c r="J37" s="18">
        <f t="shared" si="9"/>
        <v>737435.64916200028</v>
      </c>
      <c r="K37" s="18">
        <f t="shared" si="4"/>
        <v>174924.39</v>
      </c>
      <c r="L37" s="18">
        <f t="shared" si="5"/>
        <v>562511.26</v>
      </c>
      <c r="M37" s="18">
        <f t="shared" si="10"/>
        <v>648359.15916200029</v>
      </c>
      <c r="N37" s="18">
        <f t="shared" si="6"/>
        <v>10281.370000000001</v>
      </c>
      <c r="O37" s="18">
        <f t="shared" si="11"/>
        <v>638077.78916200029</v>
      </c>
    </row>
    <row r="38" spans="1:15" x14ac:dyDescent="0.25">
      <c r="A38">
        <f t="shared" si="7"/>
        <v>34</v>
      </c>
      <c r="B38" s="15">
        <v>46692</v>
      </c>
      <c r="C38" s="1">
        <v>14200</v>
      </c>
      <c r="D38" s="16">
        <v>9.2499999999999999E-2</v>
      </c>
      <c r="E38" s="19">
        <f t="shared" si="2"/>
        <v>0.77022100000000004</v>
      </c>
      <c r="F38" s="17">
        <f t="shared" si="3"/>
        <v>10937.138200000001</v>
      </c>
      <c r="G38" s="18">
        <f t="shared" si="8"/>
        <v>737435.64916200028</v>
      </c>
      <c r="H38" s="18">
        <f t="shared" si="12"/>
        <v>14200</v>
      </c>
      <c r="I38" s="18">
        <f t="shared" si="13"/>
        <v>5574.94</v>
      </c>
      <c r="J38" s="18">
        <f t="shared" si="9"/>
        <v>728810.58916200022</v>
      </c>
      <c r="K38" s="18">
        <f t="shared" si="4"/>
        <v>176125.13</v>
      </c>
      <c r="L38" s="18">
        <f t="shared" si="5"/>
        <v>552685.46</v>
      </c>
      <c r="M38" s="18">
        <f t="shared" si="10"/>
        <v>638077.78916200029</v>
      </c>
      <c r="N38" s="18">
        <f t="shared" si="6"/>
        <v>10347.350000000002</v>
      </c>
      <c r="O38" s="18">
        <f t="shared" si="11"/>
        <v>627730.43916200032</v>
      </c>
    </row>
    <row r="39" spans="1:15" x14ac:dyDescent="0.25">
      <c r="A39">
        <f t="shared" si="7"/>
        <v>35</v>
      </c>
      <c r="B39" s="15">
        <v>46722</v>
      </c>
      <c r="C39" s="1">
        <v>14200</v>
      </c>
      <c r="D39" s="16">
        <v>9.2499999999999999E-2</v>
      </c>
      <c r="E39" s="19">
        <f t="shared" si="2"/>
        <v>0.76432900000000004</v>
      </c>
      <c r="F39" s="17">
        <f t="shared" si="3"/>
        <v>10853.471800000001</v>
      </c>
      <c r="G39" s="18">
        <f t="shared" si="8"/>
        <v>728810.58916200022</v>
      </c>
      <c r="H39" s="18">
        <f t="shared" si="12"/>
        <v>14200</v>
      </c>
      <c r="I39" s="18">
        <f t="shared" si="13"/>
        <v>5508.46</v>
      </c>
      <c r="J39" s="18">
        <f t="shared" si="9"/>
        <v>720119.04916200018</v>
      </c>
      <c r="K39" s="18">
        <f t="shared" si="4"/>
        <v>177335.13</v>
      </c>
      <c r="L39" s="18">
        <f t="shared" si="5"/>
        <v>542783.92000000004</v>
      </c>
      <c r="M39" s="18">
        <f t="shared" si="10"/>
        <v>627730.43916200032</v>
      </c>
      <c r="N39" s="18">
        <f t="shared" si="6"/>
        <v>10413.830000000002</v>
      </c>
      <c r="O39" s="18">
        <f t="shared" si="11"/>
        <v>617316.60916200036</v>
      </c>
    </row>
    <row r="40" spans="1:15" x14ac:dyDescent="0.25">
      <c r="A40">
        <f t="shared" si="7"/>
        <v>36</v>
      </c>
      <c r="B40" s="15">
        <v>46753</v>
      </c>
      <c r="C40" s="1">
        <v>15410</v>
      </c>
      <c r="D40" s="16">
        <v>9.2499999999999999E-2</v>
      </c>
      <c r="E40" s="19">
        <f t="shared" si="2"/>
        <v>0.75848199999999999</v>
      </c>
      <c r="F40" s="17">
        <f t="shared" si="3"/>
        <v>11688.207619999999</v>
      </c>
      <c r="G40" s="18">
        <f t="shared" si="8"/>
        <v>720119.04916200018</v>
      </c>
      <c r="H40" s="18">
        <f t="shared" si="12"/>
        <v>15410</v>
      </c>
      <c r="I40" s="18">
        <f t="shared" si="13"/>
        <v>5432.13</v>
      </c>
      <c r="J40" s="18">
        <f t="shared" si="9"/>
        <v>710141.17916200019</v>
      </c>
      <c r="K40" s="18">
        <f t="shared" si="4"/>
        <v>178654.82</v>
      </c>
      <c r="L40" s="18">
        <f t="shared" si="5"/>
        <v>531486.36</v>
      </c>
      <c r="M40" s="18">
        <f t="shared" si="10"/>
        <v>617316.60916200036</v>
      </c>
      <c r="N40" s="18">
        <f t="shared" si="6"/>
        <v>10490.16</v>
      </c>
      <c r="O40" s="18">
        <f t="shared" si="11"/>
        <v>606826.44916200032</v>
      </c>
    </row>
    <row r="41" spans="1:15" x14ac:dyDescent="0.25">
      <c r="A41">
        <f t="shared" si="7"/>
        <v>37</v>
      </c>
      <c r="B41" s="15">
        <v>46784</v>
      </c>
      <c r="C41" s="1">
        <v>15410</v>
      </c>
      <c r="D41" s="16">
        <v>9.2499999999999999E-2</v>
      </c>
      <c r="E41" s="19">
        <f t="shared" si="2"/>
        <v>0.75268000000000002</v>
      </c>
      <c r="F41" s="17">
        <f t="shared" si="3"/>
        <v>11598.7988</v>
      </c>
      <c r="G41" s="18">
        <f t="shared" si="8"/>
        <v>710141.17916200019</v>
      </c>
      <c r="H41" s="18">
        <f t="shared" si="12"/>
        <v>15410</v>
      </c>
      <c r="I41" s="18">
        <f t="shared" si="13"/>
        <v>5355.22</v>
      </c>
      <c r="J41" s="18">
        <f t="shared" si="9"/>
        <v>700086.39916200016</v>
      </c>
      <c r="K41" s="18">
        <f t="shared" si="4"/>
        <v>179984.68</v>
      </c>
      <c r="L41" s="18">
        <f t="shared" si="5"/>
        <v>520101.72</v>
      </c>
      <c r="M41" s="18">
        <f t="shared" si="10"/>
        <v>606826.44916200032</v>
      </c>
      <c r="N41" s="18">
        <f t="shared" si="6"/>
        <v>10567.07</v>
      </c>
      <c r="O41" s="18">
        <f t="shared" si="11"/>
        <v>596259.37916200038</v>
      </c>
    </row>
    <row r="42" spans="1:15" x14ac:dyDescent="0.25">
      <c r="A42">
        <f t="shared" si="7"/>
        <v>38</v>
      </c>
      <c r="B42" s="15">
        <v>46813</v>
      </c>
      <c r="C42" s="1">
        <v>15410</v>
      </c>
      <c r="D42" s="16">
        <v>9.2499999999999999E-2</v>
      </c>
      <c r="E42" s="19">
        <f t="shared" si="2"/>
        <v>0.746923</v>
      </c>
      <c r="F42" s="17">
        <f t="shared" si="3"/>
        <v>11510.083430000001</v>
      </c>
      <c r="G42" s="18">
        <f t="shared" si="8"/>
        <v>700086.39916200016</v>
      </c>
      <c r="H42" s="18">
        <f t="shared" si="12"/>
        <v>15410</v>
      </c>
      <c r="I42" s="18">
        <f t="shared" si="13"/>
        <v>5277.71</v>
      </c>
      <c r="J42" s="18">
        <f t="shared" si="9"/>
        <v>689954.10916200012</v>
      </c>
      <c r="K42" s="18">
        <f t="shared" si="4"/>
        <v>181324.79</v>
      </c>
      <c r="L42" s="18">
        <f t="shared" si="5"/>
        <v>508629.32</v>
      </c>
      <c r="M42" s="18">
        <f t="shared" si="10"/>
        <v>596259.37916200038</v>
      </c>
      <c r="N42" s="18">
        <f t="shared" si="6"/>
        <v>10644.580000000002</v>
      </c>
      <c r="O42" s="18">
        <f t="shared" si="11"/>
        <v>585614.79916200042</v>
      </c>
    </row>
    <row r="43" spans="1:15" x14ac:dyDescent="0.25">
      <c r="A43">
        <f t="shared" si="7"/>
        <v>39</v>
      </c>
      <c r="B43" s="15">
        <v>46844</v>
      </c>
      <c r="C43" s="1">
        <v>15410</v>
      </c>
      <c r="D43" s="16">
        <v>9.2499999999999999E-2</v>
      </c>
      <c r="E43" s="19">
        <f t="shared" si="2"/>
        <v>0.74120900000000001</v>
      </c>
      <c r="F43" s="17">
        <f t="shared" si="3"/>
        <v>11422.03069</v>
      </c>
      <c r="G43" s="18">
        <f t="shared" si="8"/>
        <v>689954.10916200012</v>
      </c>
      <c r="H43" s="18">
        <f t="shared" si="12"/>
        <v>15410</v>
      </c>
      <c r="I43" s="18">
        <f t="shared" si="13"/>
        <v>5199.6099999999997</v>
      </c>
      <c r="J43" s="18">
        <f t="shared" si="9"/>
        <v>679743.71916200011</v>
      </c>
      <c r="K43" s="18">
        <f t="shared" si="4"/>
        <v>182675.23</v>
      </c>
      <c r="L43" s="18">
        <f t="shared" si="5"/>
        <v>497068.49</v>
      </c>
      <c r="M43" s="18">
        <f t="shared" si="10"/>
        <v>585614.79916200042</v>
      </c>
      <c r="N43" s="18">
        <f t="shared" si="6"/>
        <v>10722.68</v>
      </c>
      <c r="O43" s="18">
        <f t="shared" si="11"/>
        <v>574892.11916200037</v>
      </c>
    </row>
    <row r="44" spans="1:15" x14ac:dyDescent="0.25">
      <c r="A44">
        <f t="shared" si="7"/>
        <v>40</v>
      </c>
      <c r="B44" s="15">
        <v>46874</v>
      </c>
      <c r="C44" s="1">
        <v>15410</v>
      </c>
      <c r="D44" s="16">
        <v>9.2499999999999999E-2</v>
      </c>
      <c r="E44" s="19">
        <f t="shared" si="2"/>
        <v>0.73553900000000005</v>
      </c>
      <c r="F44" s="17">
        <f t="shared" si="3"/>
        <v>11334.655990000001</v>
      </c>
      <c r="G44" s="18">
        <f t="shared" si="8"/>
        <v>679743.71916200011</v>
      </c>
      <c r="H44" s="18">
        <f t="shared" si="12"/>
        <v>15410</v>
      </c>
      <c r="I44" s="18">
        <f t="shared" si="13"/>
        <v>5120.91</v>
      </c>
      <c r="J44" s="18">
        <f t="shared" si="9"/>
        <v>669454.62916200014</v>
      </c>
      <c r="K44" s="18">
        <f t="shared" si="4"/>
        <v>184036.08</v>
      </c>
      <c r="L44" s="18">
        <f t="shared" si="5"/>
        <v>485418.55</v>
      </c>
      <c r="M44" s="18">
        <f t="shared" si="10"/>
        <v>574892.11916200037</v>
      </c>
      <c r="N44" s="18">
        <f t="shared" si="6"/>
        <v>10801.380000000001</v>
      </c>
      <c r="O44" s="18">
        <f t="shared" si="11"/>
        <v>564090.73916200036</v>
      </c>
    </row>
    <row r="45" spans="1:15" x14ac:dyDescent="0.25">
      <c r="A45">
        <f t="shared" si="7"/>
        <v>41</v>
      </c>
      <c r="B45" s="15">
        <v>46905</v>
      </c>
      <c r="C45" s="1">
        <v>15410</v>
      </c>
      <c r="D45" s="16">
        <v>9.2499999999999999E-2</v>
      </c>
      <c r="E45" s="19">
        <f t="shared" si="2"/>
        <v>0.72991300000000003</v>
      </c>
      <c r="F45" s="17">
        <f t="shared" si="3"/>
        <v>11247.95933</v>
      </c>
      <c r="G45" s="18">
        <f t="shared" si="8"/>
        <v>669454.62916200014</v>
      </c>
      <c r="H45" s="18">
        <f t="shared" si="12"/>
        <v>15410</v>
      </c>
      <c r="I45" s="18">
        <f t="shared" si="13"/>
        <v>5041.59</v>
      </c>
      <c r="J45" s="18">
        <f t="shared" si="9"/>
        <v>659086.21916200011</v>
      </c>
      <c r="K45" s="18">
        <f t="shared" si="4"/>
        <v>185407.42</v>
      </c>
      <c r="L45" s="18">
        <f t="shared" si="5"/>
        <v>473678.8</v>
      </c>
      <c r="M45" s="18">
        <f t="shared" si="10"/>
        <v>564090.73916200036</v>
      </c>
      <c r="N45" s="18">
        <f t="shared" si="6"/>
        <v>10880.7</v>
      </c>
      <c r="O45" s="18">
        <f t="shared" si="11"/>
        <v>553210.03916200041</v>
      </c>
    </row>
    <row r="46" spans="1:15" x14ac:dyDescent="0.25">
      <c r="A46">
        <f t="shared" si="7"/>
        <v>42</v>
      </c>
      <c r="B46" s="15">
        <v>46935</v>
      </c>
      <c r="C46" s="1">
        <v>15410</v>
      </c>
      <c r="D46" s="16">
        <v>9.2499999999999999E-2</v>
      </c>
      <c r="E46" s="19">
        <f t="shared" si="2"/>
        <v>0.72433000000000003</v>
      </c>
      <c r="F46" s="17">
        <f t="shared" si="3"/>
        <v>11161.925300000001</v>
      </c>
      <c r="G46" s="18">
        <f t="shared" si="8"/>
        <v>659086.21916200011</v>
      </c>
      <c r="H46" s="18">
        <f t="shared" si="12"/>
        <v>15410</v>
      </c>
      <c r="I46" s="18">
        <f t="shared" si="13"/>
        <v>4961.67</v>
      </c>
      <c r="J46" s="18">
        <f t="shared" si="9"/>
        <v>648637.88916200015</v>
      </c>
      <c r="K46" s="18">
        <f t="shared" si="4"/>
        <v>186789.33</v>
      </c>
      <c r="L46" s="18">
        <f t="shared" si="5"/>
        <v>461848.56</v>
      </c>
      <c r="M46" s="18">
        <f t="shared" si="10"/>
        <v>553210.03916200041</v>
      </c>
      <c r="N46" s="18">
        <f t="shared" si="6"/>
        <v>10960.62</v>
      </c>
      <c r="O46" s="18">
        <f t="shared" si="11"/>
        <v>542249.41916200041</v>
      </c>
    </row>
    <row r="47" spans="1:15" x14ac:dyDescent="0.25">
      <c r="A47">
        <f t="shared" si="7"/>
        <v>43</v>
      </c>
      <c r="B47" s="15">
        <v>46966</v>
      </c>
      <c r="C47" s="1">
        <v>15410</v>
      </c>
      <c r="D47" s="16">
        <v>9.2499999999999999E-2</v>
      </c>
      <c r="E47" s="19">
        <f t="shared" si="2"/>
        <v>0.71878900000000001</v>
      </c>
      <c r="F47" s="17">
        <f t="shared" si="3"/>
        <v>11076.538490000001</v>
      </c>
      <c r="G47" s="18">
        <f t="shared" si="8"/>
        <v>648637.88916200015</v>
      </c>
      <c r="H47" s="18">
        <f t="shared" si="12"/>
        <v>15410</v>
      </c>
      <c r="I47" s="18">
        <f t="shared" si="13"/>
        <v>4881.13</v>
      </c>
      <c r="J47" s="18">
        <f t="shared" si="9"/>
        <v>638109.01916200016</v>
      </c>
      <c r="K47" s="18">
        <f t="shared" si="4"/>
        <v>188181.9</v>
      </c>
      <c r="L47" s="18">
        <f t="shared" si="5"/>
        <v>449927.12</v>
      </c>
      <c r="M47" s="18">
        <f t="shared" si="10"/>
        <v>542249.41916200041</v>
      </c>
      <c r="N47" s="18">
        <f t="shared" si="6"/>
        <v>11041.16</v>
      </c>
      <c r="O47" s="18">
        <f t="shared" si="11"/>
        <v>531208.25916200038</v>
      </c>
    </row>
    <row r="48" spans="1:15" x14ac:dyDescent="0.25">
      <c r="A48">
        <f t="shared" si="7"/>
        <v>44</v>
      </c>
      <c r="B48" s="15">
        <v>46997</v>
      </c>
      <c r="C48" s="1">
        <v>15410</v>
      </c>
      <c r="D48" s="16">
        <v>9.2499999999999999E-2</v>
      </c>
      <c r="E48" s="19">
        <f t="shared" si="2"/>
        <v>0.71329100000000001</v>
      </c>
      <c r="F48" s="17">
        <f t="shared" si="3"/>
        <v>10991.81431</v>
      </c>
      <c r="G48" s="18">
        <f t="shared" si="8"/>
        <v>638109.01916200016</v>
      </c>
      <c r="H48" s="18">
        <f t="shared" si="12"/>
        <v>15410</v>
      </c>
      <c r="I48" s="18">
        <f t="shared" si="13"/>
        <v>4799.97</v>
      </c>
      <c r="J48" s="18">
        <f t="shared" si="9"/>
        <v>627498.98916200013</v>
      </c>
      <c r="K48" s="18">
        <f t="shared" si="4"/>
        <v>189585.19</v>
      </c>
      <c r="L48" s="18">
        <f t="shared" si="5"/>
        <v>437913.8</v>
      </c>
      <c r="M48" s="18">
        <f t="shared" si="10"/>
        <v>531208.25916200038</v>
      </c>
      <c r="N48" s="18">
        <f t="shared" si="6"/>
        <v>11122.32</v>
      </c>
      <c r="O48" s="18">
        <f t="shared" si="11"/>
        <v>520085.93916200037</v>
      </c>
    </row>
    <row r="49" spans="1:15" x14ac:dyDescent="0.25">
      <c r="A49">
        <f t="shared" si="7"/>
        <v>45</v>
      </c>
      <c r="B49" s="15">
        <v>47027</v>
      </c>
      <c r="C49" s="1">
        <v>15410</v>
      </c>
      <c r="D49" s="16">
        <v>9.2499999999999999E-2</v>
      </c>
      <c r="E49" s="19">
        <f t="shared" si="2"/>
        <v>0.70783499999999999</v>
      </c>
      <c r="F49" s="17">
        <f t="shared" si="3"/>
        <v>10907.737349999999</v>
      </c>
      <c r="G49" s="18">
        <f t="shared" si="8"/>
        <v>627498.98916200013</v>
      </c>
      <c r="H49" s="18">
        <f t="shared" si="12"/>
        <v>15410</v>
      </c>
      <c r="I49" s="18">
        <f t="shared" si="13"/>
        <v>4718.1899999999996</v>
      </c>
      <c r="J49" s="18">
        <f t="shared" si="9"/>
        <v>616807.17916200007</v>
      </c>
      <c r="K49" s="18">
        <f t="shared" si="4"/>
        <v>190999.31</v>
      </c>
      <c r="L49" s="18">
        <f t="shared" si="5"/>
        <v>425807.87</v>
      </c>
      <c r="M49" s="18">
        <f t="shared" si="10"/>
        <v>520085.93916200037</v>
      </c>
      <c r="N49" s="18">
        <f t="shared" si="6"/>
        <v>11204.100000000002</v>
      </c>
      <c r="O49" s="18">
        <f t="shared" si="11"/>
        <v>508881.8391620004</v>
      </c>
    </row>
    <row r="50" spans="1:15" x14ac:dyDescent="0.25">
      <c r="A50">
        <f t="shared" si="7"/>
        <v>46</v>
      </c>
      <c r="B50" s="15">
        <v>47058</v>
      </c>
      <c r="C50" s="1">
        <v>15410</v>
      </c>
      <c r="D50" s="16">
        <v>9.2499999999999999E-2</v>
      </c>
      <c r="E50" s="19">
        <f t="shared" si="2"/>
        <v>0.70242000000000004</v>
      </c>
      <c r="F50" s="17">
        <f t="shared" si="3"/>
        <v>10824.2922</v>
      </c>
      <c r="G50" s="18">
        <f t="shared" si="8"/>
        <v>616807.17916200007</v>
      </c>
      <c r="H50" s="18">
        <f t="shared" si="12"/>
        <v>15410</v>
      </c>
      <c r="I50" s="18">
        <f t="shared" si="13"/>
        <v>4635.7700000000004</v>
      </c>
      <c r="J50" s="18">
        <f t="shared" si="9"/>
        <v>606032.94916200009</v>
      </c>
      <c r="K50" s="18">
        <f t="shared" si="4"/>
        <v>192424.32000000001</v>
      </c>
      <c r="L50" s="18">
        <f t="shared" si="5"/>
        <v>413608.63</v>
      </c>
      <c r="M50" s="18">
        <f t="shared" si="10"/>
        <v>508881.8391620004</v>
      </c>
      <c r="N50" s="18">
        <f t="shared" si="6"/>
        <v>11286.52</v>
      </c>
      <c r="O50" s="18">
        <f t="shared" si="11"/>
        <v>497595.31916200038</v>
      </c>
    </row>
    <row r="51" spans="1:15" x14ac:dyDescent="0.25">
      <c r="A51">
        <f t="shared" si="7"/>
        <v>47</v>
      </c>
      <c r="B51" s="15">
        <v>47088</v>
      </c>
      <c r="C51" s="1">
        <v>15410</v>
      </c>
      <c r="D51" s="16">
        <v>9.2499999999999999E-2</v>
      </c>
      <c r="E51" s="19">
        <f t="shared" si="2"/>
        <v>0.69704699999999997</v>
      </c>
      <c r="F51" s="17">
        <f t="shared" si="3"/>
        <v>10741.494269999999</v>
      </c>
      <c r="G51" s="18">
        <f t="shared" si="8"/>
        <v>606032.94916200009</v>
      </c>
      <c r="H51" s="18">
        <f t="shared" si="12"/>
        <v>15410</v>
      </c>
      <c r="I51" s="18">
        <f t="shared" si="13"/>
        <v>4552.72</v>
      </c>
      <c r="J51" s="18">
        <f t="shared" si="9"/>
        <v>595175.66916200006</v>
      </c>
      <c r="K51" s="18">
        <f t="shared" si="4"/>
        <v>193860.32</v>
      </c>
      <c r="L51" s="18">
        <f t="shared" si="5"/>
        <v>401315.35</v>
      </c>
      <c r="M51" s="18">
        <f t="shared" si="10"/>
        <v>497595.31916200038</v>
      </c>
      <c r="N51" s="18">
        <f t="shared" si="6"/>
        <v>11369.57</v>
      </c>
      <c r="O51" s="18">
        <f t="shared" si="11"/>
        <v>486225.74916200037</v>
      </c>
    </row>
    <row r="52" spans="1:15" x14ac:dyDescent="0.25">
      <c r="A52">
        <f t="shared" si="7"/>
        <v>48</v>
      </c>
      <c r="B52" s="15">
        <v>47119</v>
      </c>
      <c r="C52" s="1">
        <v>16846</v>
      </c>
      <c r="D52" s="16">
        <v>9.2499999999999999E-2</v>
      </c>
      <c r="E52" s="19">
        <f t="shared" si="2"/>
        <v>0.69171499999999997</v>
      </c>
      <c r="F52" s="17">
        <f t="shared" si="3"/>
        <v>11652.63089</v>
      </c>
      <c r="G52" s="18">
        <f t="shared" si="8"/>
        <v>595175.66916200006</v>
      </c>
      <c r="H52" s="18">
        <f t="shared" si="12"/>
        <v>16846</v>
      </c>
      <c r="I52" s="18">
        <f t="shared" si="13"/>
        <v>4457.96</v>
      </c>
      <c r="J52" s="18">
        <f t="shared" si="9"/>
        <v>582787.62916200003</v>
      </c>
      <c r="K52" s="18">
        <f t="shared" si="4"/>
        <v>196758.86</v>
      </c>
      <c r="L52" s="18">
        <f t="shared" si="5"/>
        <v>386028.77</v>
      </c>
      <c r="M52" s="18">
        <f t="shared" si="10"/>
        <v>486225.74916200037</v>
      </c>
      <c r="N52" s="18">
        <f t="shared" si="6"/>
        <v>11464.330000000002</v>
      </c>
      <c r="O52" s="18">
        <f t="shared" si="11"/>
        <v>474761.41916200035</v>
      </c>
    </row>
    <row r="53" spans="1:15" x14ac:dyDescent="0.25">
      <c r="A53">
        <f t="shared" si="7"/>
        <v>49</v>
      </c>
      <c r="B53" s="15">
        <v>47150</v>
      </c>
      <c r="C53" s="1">
        <v>16846</v>
      </c>
      <c r="D53" s="16">
        <v>9.2499999999999999E-2</v>
      </c>
      <c r="E53" s="19">
        <f t="shared" si="2"/>
        <v>0.68642400000000003</v>
      </c>
      <c r="F53" s="17">
        <f t="shared" si="3"/>
        <v>11563.498704000001</v>
      </c>
      <c r="G53" s="18">
        <f t="shared" si="8"/>
        <v>582787.62916200003</v>
      </c>
      <c r="H53" s="18">
        <f t="shared" si="12"/>
        <v>16846</v>
      </c>
      <c r="I53" s="18">
        <f t="shared" si="13"/>
        <v>4362.47</v>
      </c>
      <c r="J53" s="18">
        <f t="shared" si="9"/>
        <v>570304.099162</v>
      </c>
      <c r="K53" s="18">
        <f t="shared" si="4"/>
        <v>199679.73</v>
      </c>
      <c r="L53" s="18">
        <f t="shared" si="5"/>
        <v>370624.37</v>
      </c>
      <c r="M53" s="18">
        <f t="shared" si="10"/>
        <v>474761.41916200035</v>
      </c>
      <c r="N53" s="18">
        <f t="shared" si="6"/>
        <v>11559.82</v>
      </c>
      <c r="O53" s="18">
        <f t="shared" si="11"/>
        <v>463201.59916200035</v>
      </c>
    </row>
    <row r="54" spans="1:15" x14ac:dyDescent="0.25">
      <c r="A54">
        <f t="shared" si="7"/>
        <v>50</v>
      </c>
      <c r="B54" s="15">
        <v>47178</v>
      </c>
      <c r="C54" s="1">
        <v>16846</v>
      </c>
      <c r="D54" s="16">
        <v>9.2499999999999999E-2</v>
      </c>
      <c r="E54" s="19">
        <f t="shared" si="2"/>
        <v>0.68117300000000003</v>
      </c>
      <c r="F54" s="17">
        <f t="shared" si="3"/>
        <v>11475.040358</v>
      </c>
      <c r="G54" s="18">
        <f t="shared" si="8"/>
        <v>570304.099162</v>
      </c>
      <c r="H54" s="18">
        <f t="shared" si="12"/>
        <v>16846</v>
      </c>
      <c r="I54" s="18">
        <f t="shared" si="13"/>
        <v>4266.24</v>
      </c>
      <c r="J54" s="18">
        <f t="shared" si="9"/>
        <v>557724.33916199999</v>
      </c>
      <c r="K54" s="18">
        <f t="shared" si="4"/>
        <v>202623.13</v>
      </c>
      <c r="L54" s="18">
        <f t="shared" si="5"/>
        <v>355101.21</v>
      </c>
      <c r="M54" s="18">
        <f t="shared" si="10"/>
        <v>463201.59916200035</v>
      </c>
      <c r="N54" s="18">
        <f t="shared" si="6"/>
        <v>11656.050000000001</v>
      </c>
      <c r="O54" s="18">
        <f t="shared" si="11"/>
        <v>451545.54916200036</v>
      </c>
    </row>
    <row r="55" spans="1:15" x14ac:dyDescent="0.25">
      <c r="A55">
        <f t="shared" si="7"/>
        <v>51</v>
      </c>
      <c r="B55" s="15">
        <v>47209</v>
      </c>
      <c r="C55" s="1">
        <v>16846</v>
      </c>
      <c r="D55" s="16">
        <v>9.2499999999999999E-2</v>
      </c>
      <c r="E55" s="19">
        <f t="shared" si="2"/>
        <v>0.67596299999999998</v>
      </c>
      <c r="F55" s="17">
        <f t="shared" si="3"/>
        <v>11387.272697999999</v>
      </c>
      <c r="G55" s="18">
        <f t="shared" si="8"/>
        <v>557724.33916199999</v>
      </c>
      <c r="H55" s="18">
        <f t="shared" si="12"/>
        <v>16846</v>
      </c>
      <c r="I55" s="18">
        <f t="shared" si="13"/>
        <v>4169.2700000000004</v>
      </c>
      <c r="J55" s="18">
        <f t="shared" si="9"/>
        <v>545047.60916200001</v>
      </c>
      <c r="K55" s="18">
        <f t="shared" si="4"/>
        <v>205589.21</v>
      </c>
      <c r="L55" s="18">
        <f t="shared" si="5"/>
        <v>339458.4</v>
      </c>
      <c r="M55" s="18">
        <f t="shared" si="10"/>
        <v>451545.54916200036</v>
      </c>
      <c r="N55" s="18">
        <f t="shared" si="6"/>
        <v>11753.02</v>
      </c>
      <c r="O55" s="18">
        <f t="shared" si="11"/>
        <v>439792.52916200034</v>
      </c>
    </row>
    <row r="56" spans="1:15" x14ac:dyDescent="0.25">
      <c r="A56">
        <f t="shared" si="7"/>
        <v>52</v>
      </c>
      <c r="B56" s="15">
        <v>47239</v>
      </c>
      <c r="C56" s="1">
        <v>16846</v>
      </c>
      <c r="D56" s="16">
        <v>9.2499999999999999E-2</v>
      </c>
      <c r="E56" s="19">
        <f t="shared" si="2"/>
        <v>0.67079200000000005</v>
      </c>
      <c r="F56" s="17">
        <f t="shared" si="3"/>
        <v>11300.162032</v>
      </c>
      <c r="G56" s="18">
        <f t="shared" si="8"/>
        <v>545047.60916200001</v>
      </c>
      <c r="H56" s="18">
        <f t="shared" si="12"/>
        <v>16846</v>
      </c>
      <c r="I56" s="18">
        <f t="shared" si="13"/>
        <v>4071.55</v>
      </c>
      <c r="J56" s="18">
        <f t="shared" si="9"/>
        <v>532273.15916200005</v>
      </c>
      <c r="K56" s="18">
        <f t="shared" si="4"/>
        <v>208578.15</v>
      </c>
      <c r="L56" s="18">
        <f t="shared" si="5"/>
        <v>323695.01</v>
      </c>
      <c r="M56" s="18">
        <f t="shared" si="10"/>
        <v>439792.52916200034</v>
      </c>
      <c r="N56" s="18">
        <f t="shared" si="6"/>
        <v>11850.740000000002</v>
      </c>
      <c r="O56" s="18">
        <f t="shared" si="11"/>
        <v>427941.78916200035</v>
      </c>
    </row>
    <row r="57" spans="1:15" x14ac:dyDescent="0.25">
      <c r="A57">
        <f t="shared" si="7"/>
        <v>53</v>
      </c>
      <c r="B57" s="15">
        <v>47270</v>
      </c>
      <c r="C57" s="1">
        <v>16846</v>
      </c>
      <c r="D57" s="16">
        <v>9.2499999999999999E-2</v>
      </c>
      <c r="E57" s="19">
        <f t="shared" si="2"/>
        <v>0.66566099999999995</v>
      </c>
      <c r="F57" s="17">
        <f t="shared" si="3"/>
        <v>11213.725205999999</v>
      </c>
      <c r="G57" s="18">
        <f t="shared" si="8"/>
        <v>532273.15916200005</v>
      </c>
      <c r="H57" s="18">
        <f t="shared" si="12"/>
        <v>16846</v>
      </c>
      <c r="I57" s="18">
        <f t="shared" si="13"/>
        <v>3973.08</v>
      </c>
      <c r="J57" s="18">
        <f t="shared" si="9"/>
        <v>519400.23916200007</v>
      </c>
      <c r="K57" s="18">
        <f t="shared" si="4"/>
        <v>211590.13</v>
      </c>
      <c r="L57" s="18">
        <f t="shared" si="5"/>
        <v>307810.11</v>
      </c>
      <c r="M57" s="18">
        <f t="shared" si="10"/>
        <v>427941.78916200035</v>
      </c>
      <c r="N57" s="18">
        <f t="shared" si="6"/>
        <v>11949.210000000001</v>
      </c>
      <c r="O57" s="18">
        <f t="shared" si="11"/>
        <v>415992.57916200033</v>
      </c>
    </row>
    <row r="58" spans="1:15" x14ac:dyDescent="0.25">
      <c r="A58">
        <f t="shared" si="7"/>
        <v>54</v>
      </c>
      <c r="B58" s="15">
        <v>47300</v>
      </c>
      <c r="C58" s="1">
        <v>16846</v>
      </c>
      <c r="D58" s="16">
        <v>9.2499999999999999E-2</v>
      </c>
      <c r="E58" s="19">
        <f t="shared" si="2"/>
        <v>0.66056899999999996</v>
      </c>
      <c r="F58" s="17">
        <f t="shared" si="3"/>
        <v>11127.945373999999</v>
      </c>
      <c r="G58" s="18">
        <f t="shared" si="8"/>
        <v>519400.23916200007</v>
      </c>
      <c r="H58" s="18">
        <f t="shared" si="12"/>
        <v>16846</v>
      </c>
      <c r="I58" s="18">
        <f t="shared" si="13"/>
        <v>3873.86</v>
      </c>
      <c r="J58" s="18">
        <f t="shared" si="9"/>
        <v>506428.09916200006</v>
      </c>
      <c r="K58" s="18">
        <f t="shared" si="4"/>
        <v>214625.33</v>
      </c>
      <c r="L58" s="18">
        <f t="shared" si="5"/>
        <v>291802.77</v>
      </c>
      <c r="M58" s="18">
        <f t="shared" si="10"/>
        <v>415992.57916200033</v>
      </c>
      <c r="N58" s="18">
        <f t="shared" si="6"/>
        <v>12048.43</v>
      </c>
      <c r="O58" s="18">
        <f t="shared" si="11"/>
        <v>403944.14916200034</v>
      </c>
    </row>
    <row r="59" spans="1:15" x14ac:dyDescent="0.25">
      <c r="A59">
        <f t="shared" si="7"/>
        <v>55</v>
      </c>
      <c r="B59" s="15">
        <v>47331</v>
      </c>
      <c r="C59" s="1">
        <v>16846</v>
      </c>
      <c r="D59" s="16">
        <v>9.2499999999999999E-2</v>
      </c>
      <c r="E59" s="19">
        <f t="shared" si="2"/>
        <v>0.65551599999999999</v>
      </c>
      <c r="F59" s="17">
        <f t="shared" si="3"/>
        <v>11042.822536</v>
      </c>
      <c r="G59" s="18">
        <f t="shared" si="8"/>
        <v>506428.09916200006</v>
      </c>
      <c r="H59" s="18">
        <f t="shared" si="12"/>
        <v>16846</v>
      </c>
      <c r="I59" s="18">
        <f t="shared" si="13"/>
        <v>3773.86</v>
      </c>
      <c r="J59" s="18">
        <f t="shared" si="9"/>
        <v>493355.95916200004</v>
      </c>
      <c r="K59" s="18">
        <f t="shared" si="4"/>
        <v>217683.93</v>
      </c>
      <c r="L59" s="18">
        <f t="shared" si="5"/>
        <v>275672.03000000003</v>
      </c>
      <c r="M59" s="18">
        <f t="shared" si="10"/>
        <v>403944.14916200034</v>
      </c>
      <c r="N59" s="18">
        <f t="shared" si="6"/>
        <v>12148.43</v>
      </c>
      <c r="O59" s="18">
        <f t="shared" si="11"/>
        <v>391795.71916200034</v>
      </c>
    </row>
    <row r="60" spans="1:15" x14ac:dyDescent="0.25">
      <c r="A60">
        <f t="shared" si="7"/>
        <v>56</v>
      </c>
      <c r="B60" s="15">
        <v>47362</v>
      </c>
      <c r="C60" s="1">
        <v>16846</v>
      </c>
      <c r="D60" s="16">
        <v>9.2499999999999999E-2</v>
      </c>
      <c r="E60" s="19">
        <f t="shared" si="2"/>
        <v>0.65050200000000002</v>
      </c>
      <c r="F60" s="17">
        <f t="shared" si="3"/>
        <v>10958.356692000001</v>
      </c>
      <c r="G60" s="18">
        <f t="shared" si="8"/>
        <v>493355.95916200004</v>
      </c>
      <c r="H60" s="18">
        <f t="shared" si="12"/>
        <v>16846</v>
      </c>
      <c r="I60" s="18">
        <f t="shared" si="13"/>
        <v>3673.1</v>
      </c>
      <c r="J60" s="18">
        <f t="shared" si="9"/>
        <v>480183.05916200002</v>
      </c>
      <c r="K60" s="18">
        <f t="shared" si="4"/>
        <v>220766.11</v>
      </c>
      <c r="L60" s="18">
        <f t="shared" si="5"/>
        <v>259416.95</v>
      </c>
      <c r="M60" s="18">
        <f t="shared" si="10"/>
        <v>391795.71916200034</v>
      </c>
      <c r="N60" s="18">
        <f t="shared" si="6"/>
        <v>12249.19</v>
      </c>
      <c r="O60" s="18">
        <f t="shared" si="11"/>
        <v>379546.52916200034</v>
      </c>
    </row>
    <row r="61" spans="1:15" x14ac:dyDescent="0.25">
      <c r="A61">
        <f t="shared" si="7"/>
        <v>57</v>
      </c>
      <c r="B61" s="15">
        <v>47392</v>
      </c>
      <c r="C61" s="1">
        <v>16846</v>
      </c>
      <c r="D61" s="16">
        <v>9.2499999999999999E-2</v>
      </c>
      <c r="E61" s="19">
        <f t="shared" si="2"/>
        <v>0.64552600000000004</v>
      </c>
      <c r="F61" s="17">
        <f t="shared" si="3"/>
        <v>10874.530996000001</v>
      </c>
      <c r="G61" s="18">
        <f t="shared" si="8"/>
        <v>480183.05916200002</v>
      </c>
      <c r="H61" s="18">
        <f t="shared" si="12"/>
        <v>16846</v>
      </c>
      <c r="I61" s="18">
        <f t="shared" si="13"/>
        <v>3571.56</v>
      </c>
      <c r="J61" s="18">
        <f t="shared" si="9"/>
        <v>466908.61916200002</v>
      </c>
      <c r="K61" s="18">
        <f t="shared" si="4"/>
        <v>223872.04</v>
      </c>
      <c r="L61" s="18">
        <f t="shared" si="5"/>
        <v>243036.58</v>
      </c>
      <c r="M61" s="18">
        <f t="shared" si="10"/>
        <v>379546.52916200034</v>
      </c>
      <c r="N61" s="18">
        <f t="shared" si="6"/>
        <v>12350.730000000001</v>
      </c>
      <c r="O61" s="18">
        <f t="shared" si="11"/>
        <v>367195.79916200036</v>
      </c>
    </row>
    <row r="62" spans="1:15" x14ac:dyDescent="0.25">
      <c r="A62">
        <f t="shared" si="7"/>
        <v>58</v>
      </c>
      <c r="B62" s="15">
        <v>47423</v>
      </c>
      <c r="C62" s="1">
        <v>16846</v>
      </c>
      <c r="D62" s="16">
        <v>9.2499999999999999E-2</v>
      </c>
      <c r="E62" s="19">
        <f t="shared" si="2"/>
        <v>0.64058800000000005</v>
      </c>
      <c r="F62" s="17">
        <f t="shared" si="3"/>
        <v>10791.345448</v>
      </c>
      <c r="G62" s="18">
        <f t="shared" si="8"/>
        <v>466908.61916200002</v>
      </c>
      <c r="H62" s="18">
        <f t="shared" si="12"/>
        <v>16846</v>
      </c>
      <c r="I62" s="18">
        <f t="shared" si="13"/>
        <v>3469.23</v>
      </c>
      <c r="J62" s="18">
        <f t="shared" si="9"/>
        <v>453531.849162</v>
      </c>
      <c r="K62" s="18">
        <f t="shared" si="4"/>
        <v>227001.91</v>
      </c>
      <c r="L62" s="18">
        <f t="shared" si="5"/>
        <v>226529.94</v>
      </c>
      <c r="M62" s="18">
        <f t="shared" si="10"/>
        <v>367195.79916200036</v>
      </c>
      <c r="N62" s="18">
        <f t="shared" si="6"/>
        <v>12453.060000000001</v>
      </c>
      <c r="O62" s="18">
        <f t="shared" si="11"/>
        <v>354742.73916200036</v>
      </c>
    </row>
    <row r="63" spans="1:15" x14ac:dyDescent="0.25">
      <c r="A63">
        <f t="shared" si="7"/>
        <v>59</v>
      </c>
      <c r="B63" s="15">
        <v>47453</v>
      </c>
      <c r="C63" s="1">
        <v>16846</v>
      </c>
      <c r="D63" s="16">
        <v>9.2499999999999999E-2</v>
      </c>
      <c r="E63" s="19">
        <f t="shared" si="2"/>
        <v>0.63568800000000003</v>
      </c>
      <c r="F63" s="17">
        <f t="shared" si="3"/>
        <v>10708.800048000001</v>
      </c>
      <c r="G63" s="18">
        <f t="shared" si="8"/>
        <v>453531.849162</v>
      </c>
      <c r="H63" s="18">
        <f t="shared" si="12"/>
        <v>16846</v>
      </c>
      <c r="I63" s="18">
        <f t="shared" si="13"/>
        <v>3366.12</v>
      </c>
      <c r="J63" s="18">
        <f t="shared" si="9"/>
        <v>440051.96916199999</v>
      </c>
      <c r="K63" s="18">
        <f t="shared" si="4"/>
        <v>230155.91</v>
      </c>
      <c r="L63" s="18">
        <f t="shared" si="5"/>
        <v>209896.06</v>
      </c>
      <c r="M63" s="18">
        <f t="shared" si="10"/>
        <v>354742.73916200036</v>
      </c>
      <c r="N63" s="18">
        <f t="shared" si="6"/>
        <v>12556.170000000002</v>
      </c>
      <c r="O63" s="18">
        <f t="shared" si="11"/>
        <v>342186.56916200038</v>
      </c>
    </row>
    <row r="64" spans="1:15" x14ac:dyDescent="0.25">
      <c r="A64">
        <f t="shared" si="7"/>
        <v>60</v>
      </c>
      <c r="B64" s="15">
        <v>47484</v>
      </c>
      <c r="C64" s="1">
        <v>20000</v>
      </c>
      <c r="D64" s="16">
        <v>9.2499999999999999E-2</v>
      </c>
      <c r="E64" s="19">
        <f t="shared" si="2"/>
        <v>0.63082499999999997</v>
      </c>
      <c r="F64" s="17">
        <f t="shared" si="3"/>
        <v>12616.5</v>
      </c>
      <c r="G64" s="18">
        <f t="shared" si="8"/>
        <v>440051.96916199999</v>
      </c>
      <c r="H64" s="18">
        <f t="shared" si="12"/>
        <v>20000</v>
      </c>
      <c r="I64" s="18">
        <f t="shared" si="13"/>
        <v>3237.9</v>
      </c>
      <c r="J64" s="18">
        <f t="shared" si="9"/>
        <v>423289.86916200002</v>
      </c>
      <c r="K64" s="18">
        <f t="shared" si="4"/>
        <v>230155.91</v>
      </c>
      <c r="L64" s="18">
        <f t="shared" si="5"/>
        <v>193133.96</v>
      </c>
      <c r="M64" s="18">
        <f t="shared" si="10"/>
        <v>342186.56916200038</v>
      </c>
      <c r="N64" s="18">
        <f t="shared" si="6"/>
        <v>12684.390000000001</v>
      </c>
      <c r="O64" s="18">
        <f t="shared" si="11"/>
        <v>329502.17916200036</v>
      </c>
    </row>
    <row r="65" spans="1:15" x14ac:dyDescent="0.25">
      <c r="A65">
        <f t="shared" si="7"/>
        <v>61</v>
      </c>
      <c r="B65" s="15">
        <v>47515</v>
      </c>
      <c r="C65" s="1">
        <v>20000</v>
      </c>
      <c r="D65" s="16">
        <v>9.2499999999999999E-2</v>
      </c>
      <c r="E65" s="19">
        <f t="shared" si="2"/>
        <v>0.626</v>
      </c>
      <c r="F65" s="17">
        <f t="shared" si="3"/>
        <v>12520</v>
      </c>
      <c r="G65" s="18">
        <f t="shared" si="8"/>
        <v>423289.86916200002</v>
      </c>
      <c r="H65" s="18">
        <f t="shared" si="12"/>
        <v>20000</v>
      </c>
      <c r="I65" s="18">
        <f t="shared" si="13"/>
        <v>3108.69</v>
      </c>
      <c r="J65" s="18">
        <f t="shared" si="9"/>
        <v>406398.55916200002</v>
      </c>
      <c r="K65" s="18">
        <f t="shared" si="4"/>
        <v>230155.91</v>
      </c>
      <c r="L65" s="18">
        <f t="shared" si="5"/>
        <v>176242.65</v>
      </c>
      <c r="M65" s="18">
        <f t="shared" si="10"/>
        <v>329502.17916200036</v>
      </c>
      <c r="N65" s="18">
        <f t="shared" si="6"/>
        <v>12813.6</v>
      </c>
      <c r="O65" s="18">
        <f t="shared" si="11"/>
        <v>316688.57916200039</v>
      </c>
    </row>
    <row r="66" spans="1:15" x14ac:dyDescent="0.25">
      <c r="A66">
        <f t="shared" si="7"/>
        <v>62</v>
      </c>
      <c r="B66" s="15">
        <v>47543</v>
      </c>
      <c r="C66" s="1">
        <v>20000</v>
      </c>
      <c r="D66" s="16">
        <v>9.2499999999999999E-2</v>
      </c>
      <c r="E66" s="19">
        <f t="shared" si="2"/>
        <v>0.62121099999999996</v>
      </c>
      <c r="F66" s="17">
        <f t="shared" si="3"/>
        <v>12424.22</v>
      </c>
      <c r="G66" s="18">
        <f t="shared" si="8"/>
        <v>406398.55916200002</v>
      </c>
      <c r="H66" s="18">
        <f t="shared" si="12"/>
        <v>20000</v>
      </c>
      <c r="I66" s="18">
        <f t="shared" si="13"/>
        <v>2978.49</v>
      </c>
      <c r="J66" s="18">
        <f t="shared" si="9"/>
        <v>389377.04916200001</v>
      </c>
      <c r="K66" s="18">
        <f t="shared" si="4"/>
        <v>230155.91</v>
      </c>
      <c r="L66" s="18">
        <f t="shared" si="5"/>
        <v>159221.14000000001</v>
      </c>
      <c r="M66" s="18">
        <f t="shared" si="10"/>
        <v>316688.57916200039</v>
      </c>
      <c r="N66" s="18">
        <f t="shared" si="6"/>
        <v>12943.800000000001</v>
      </c>
      <c r="O66" s="18">
        <f t="shared" si="11"/>
        <v>303744.7791620004</v>
      </c>
    </row>
    <row r="67" spans="1:15" x14ac:dyDescent="0.25">
      <c r="A67">
        <f t="shared" si="7"/>
        <v>63</v>
      </c>
      <c r="B67" s="15">
        <v>47574</v>
      </c>
      <c r="C67" s="1">
        <v>20000</v>
      </c>
      <c r="D67" s="16">
        <v>9.2499999999999999E-2</v>
      </c>
      <c r="E67" s="19">
        <f t="shared" si="2"/>
        <v>0.61645899999999998</v>
      </c>
      <c r="F67" s="17">
        <f t="shared" si="3"/>
        <v>12329.18</v>
      </c>
      <c r="G67" s="18">
        <f t="shared" si="8"/>
        <v>389377.04916200001</v>
      </c>
      <c r="H67" s="18">
        <f t="shared" si="12"/>
        <v>20000</v>
      </c>
      <c r="I67" s="18">
        <f t="shared" si="13"/>
        <v>2847.28</v>
      </c>
      <c r="J67" s="18">
        <f t="shared" si="9"/>
        <v>372224.32916200004</v>
      </c>
      <c r="K67" s="18">
        <f t="shared" si="4"/>
        <v>230155.91</v>
      </c>
      <c r="L67" s="18">
        <f t="shared" si="5"/>
        <v>142068.42000000001</v>
      </c>
      <c r="M67" s="18">
        <f t="shared" si="10"/>
        <v>303744.7791620004</v>
      </c>
      <c r="N67" s="18">
        <f t="shared" si="6"/>
        <v>13075.01</v>
      </c>
      <c r="O67" s="18">
        <f t="shared" si="11"/>
        <v>290669.76916200039</v>
      </c>
    </row>
    <row r="68" spans="1:15" x14ac:dyDescent="0.25">
      <c r="A68">
        <f t="shared" si="7"/>
        <v>64</v>
      </c>
      <c r="B68" s="15">
        <v>47604</v>
      </c>
      <c r="C68" s="1">
        <v>20000</v>
      </c>
      <c r="D68" s="16">
        <v>9.2499999999999999E-2</v>
      </c>
      <c r="E68" s="19">
        <f t="shared" si="2"/>
        <v>0.61174399999999995</v>
      </c>
      <c r="F68" s="17">
        <f t="shared" si="3"/>
        <v>12234.88</v>
      </c>
      <c r="G68" s="18">
        <f t="shared" si="8"/>
        <v>372224.32916200004</v>
      </c>
      <c r="H68" s="18">
        <f t="shared" ref="H68:H87" si="14">C68</f>
        <v>20000</v>
      </c>
      <c r="I68" s="18">
        <f t="shared" ref="I68:I87" si="15">ROUND((G68-H68)*D68/12,2)</f>
        <v>2715.06</v>
      </c>
      <c r="J68" s="18">
        <f t="shared" si="9"/>
        <v>354939.38916200004</v>
      </c>
      <c r="K68" s="18">
        <f t="shared" si="4"/>
        <v>230155.91</v>
      </c>
      <c r="L68" s="18">
        <f t="shared" si="5"/>
        <v>124783.48</v>
      </c>
      <c r="M68" s="18">
        <f t="shared" si="10"/>
        <v>290669.76916200039</v>
      </c>
      <c r="N68" s="18">
        <f t="shared" si="6"/>
        <v>13207.230000000001</v>
      </c>
      <c r="O68" s="18">
        <f t="shared" si="11"/>
        <v>277462.53916200041</v>
      </c>
    </row>
    <row r="69" spans="1:15" x14ac:dyDescent="0.25">
      <c r="A69">
        <f t="shared" si="7"/>
        <v>65</v>
      </c>
      <c r="B69" s="15">
        <v>47635</v>
      </c>
      <c r="C69" s="1">
        <v>20000</v>
      </c>
      <c r="D69" s="16">
        <v>9.2499999999999999E-2</v>
      </c>
      <c r="E69" s="19">
        <f t="shared" ref="E69:E87" si="16">ROUND(1/(1+D69/12)^A69,6)</f>
        <v>0.60706400000000005</v>
      </c>
      <c r="F69" s="17">
        <f t="shared" ref="F69:F87" si="17">C69*E69</f>
        <v>12141.28</v>
      </c>
      <c r="G69" s="18">
        <f t="shared" si="8"/>
        <v>354939.38916200004</v>
      </c>
      <c r="H69" s="18">
        <f t="shared" si="14"/>
        <v>20000</v>
      </c>
      <c r="I69" s="18">
        <f t="shared" si="15"/>
        <v>2581.8200000000002</v>
      </c>
      <c r="J69" s="18">
        <f t="shared" si="9"/>
        <v>337521.20916200004</v>
      </c>
      <c r="K69" s="18">
        <f t="shared" ref="K69:K87" si="18">ROUND(NPV($D$4/12,H71:H81)+H70,2)</f>
        <v>230155.91</v>
      </c>
      <c r="L69" s="18">
        <f t="shared" ref="L69:L87" si="19">ROUND(J69-K69,2)</f>
        <v>107365.3</v>
      </c>
      <c r="M69" s="18">
        <f t="shared" si="10"/>
        <v>277462.53916200041</v>
      </c>
      <c r="N69" s="18">
        <f t="shared" ref="N69:N87" si="20">ROUND($C$88/COUNT($B$4:$B$87),2)-I69</f>
        <v>13340.470000000001</v>
      </c>
      <c r="O69" s="18">
        <f t="shared" si="11"/>
        <v>264122.06916200044</v>
      </c>
    </row>
    <row r="70" spans="1:15" x14ac:dyDescent="0.25">
      <c r="A70">
        <f t="shared" ref="A70:A87" si="21">A69+1</f>
        <v>66</v>
      </c>
      <c r="B70" s="15">
        <v>47665</v>
      </c>
      <c r="C70" s="1">
        <v>20000</v>
      </c>
      <c r="D70" s="16">
        <v>9.2499999999999999E-2</v>
      </c>
      <c r="E70" s="19">
        <f t="shared" si="16"/>
        <v>0.60242099999999998</v>
      </c>
      <c r="F70" s="17">
        <f t="shared" si="17"/>
        <v>12048.42</v>
      </c>
      <c r="G70" s="18">
        <f t="shared" ref="G70:G87" si="22">J69</f>
        <v>337521.20916200004</v>
      </c>
      <c r="H70" s="18">
        <f t="shared" si="14"/>
        <v>20000</v>
      </c>
      <c r="I70" s="18">
        <f t="shared" si="15"/>
        <v>2447.56</v>
      </c>
      <c r="J70" s="18">
        <f t="shared" ref="J70:J86" si="23">G70-H70+I70</f>
        <v>319968.76916200004</v>
      </c>
      <c r="K70" s="18">
        <f t="shared" si="18"/>
        <v>230155.91</v>
      </c>
      <c r="L70" s="18">
        <f t="shared" si="19"/>
        <v>89812.86</v>
      </c>
      <c r="M70" s="18">
        <f t="shared" ref="M70:M87" si="24">O69</f>
        <v>264122.06916200044</v>
      </c>
      <c r="N70" s="18">
        <f t="shared" si="20"/>
        <v>13474.730000000001</v>
      </c>
      <c r="O70" s="18">
        <f t="shared" ref="O70:O87" si="25">M70-N70</f>
        <v>250647.33916200043</v>
      </c>
    </row>
    <row r="71" spans="1:15" x14ac:dyDescent="0.25">
      <c r="A71">
        <f t="shared" si="21"/>
        <v>67</v>
      </c>
      <c r="B71" s="15">
        <v>47696</v>
      </c>
      <c r="C71" s="1">
        <v>20000</v>
      </c>
      <c r="D71" s="16">
        <v>9.2499999999999999E-2</v>
      </c>
      <c r="E71" s="19">
        <f t="shared" si="16"/>
        <v>0.59781300000000004</v>
      </c>
      <c r="F71" s="17">
        <f t="shared" si="17"/>
        <v>11956.26</v>
      </c>
      <c r="G71" s="18">
        <f t="shared" si="22"/>
        <v>319968.76916200004</v>
      </c>
      <c r="H71" s="18">
        <f t="shared" si="14"/>
        <v>20000</v>
      </c>
      <c r="I71" s="18">
        <f t="shared" si="15"/>
        <v>2312.2600000000002</v>
      </c>
      <c r="J71" s="18">
        <f t="shared" si="23"/>
        <v>302281.02916200005</v>
      </c>
      <c r="K71" s="18">
        <f t="shared" si="18"/>
        <v>230155.91</v>
      </c>
      <c r="L71" s="18">
        <f t="shared" si="19"/>
        <v>72125.119999999995</v>
      </c>
      <c r="M71" s="18">
        <f t="shared" si="24"/>
        <v>250647.33916200043</v>
      </c>
      <c r="N71" s="18">
        <f t="shared" si="20"/>
        <v>13610.03</v>
      </c>
      <c r="O71" s="18">
        <f t="shared" si="25"/>
        <v>237037.30916200043</v>
      </c>
    </row>
    <row r="72" spans="1:15" x14ac:dyDescent="0.25">
      <c r="A72">
        <f t="shared" si="21"/>
        <v>68</v>
      </c>
      <c r="B72" s="15">
        <v>47727</v>
      </c>
      <c r="C72" s="1">
        <v>20000</v>
      </c>
      <c r="D72" s="16">
        <v>9.2499999999999999E-2</v>
      </c>
      <c r="E72" s="19">
        <f t="shared" si="16"/>
        <v>0.59323999999999999</v>
      </c>
      <c r="F72" s="17">
        <f t="shared" si="17"/>
        <v>11864.8</v>
      </c>
      <c r="G72" s="18">
        <f t="shared" si="22"/>
        <v>302281.02916200005</v>
      </c>
      <c r="H72" s="18">
        <f t="shared" si="14"/>
        <v>20000</v>
      </c>
      <c r="I72" s="18">
        <f t="shared" si="15"/>
        <v>2175.92</v>
      </c>
      <c r="J72" s="18">
        <f t="shared" si="23"/>
        <v>284456.94916200003</v>
      </c>
      <c r="K72" s="18">
        <f t="shared" si="18"/>
        <v>230155.91</v>
      </c>
      <c r="L72" s="18">
        <f t="shared" si="19"/>
        <v>54301.04</v>
      </c>
      <c r="M72" s="18">
        <f t="shared" si="24"/>
        <v>237037.30916200043</v>
      </c>
      <c r="N72" s="18">
        <f t="shared" si="20"/>
        <v>13746.37</v>
      </c>
      <c r="O72" s="18">
        <f t="shared" si="25"/>
        <v>223290.93916200043</v>
      </c>
    </row>
    <row r="73" spans="1:15" x14ac:dyDescent="0.25">
      <c r="A73">
        <f t="shared" si="21"/>
        <v>69</v>
      </c>
      <c r="B73" s="15">
        <v>47757</v>
      </c>
      <c r="C73" s="1">
        <v>20000</v>
      </c>
      <c r="D73" s="16">
        <v>9.2499999999999999E-2</v>
      </c>
      <c r="E73" s="19">
        <f t="shared" si="16"/>
        <v>0.58870199999999995</v>
      </c>
      <c r="F73" s="17">
        <f t="shared" si="17"/>
        <v>11774.039999999999</v>
      </c>
      <c r="G73" s="18">
        <f t="shared" si="22"/>
        <v>284456.94916200003</v>
      </c>
      <c r="H73" s="18">
        <f t="shared" si="14"/>
        <v>20000</v>
      </c>
      <c r="I73" s="18">
        <f t="shared" si="15"/>
        <v>2038.52</v>
      </c>
      <c r="J73" s="18">
        <f t="shared" si="23"/>
        <v>266495.46916200005</v>
      </c>
      <c r="K73" s="18">
        <f t="shared" si="18"/>
        <v>230155.91</v>
      </c>
      <c r="L73" s="18">
        <f t="shared" si="19"/>
        <v>36339.56</v>
      </c>
      <c r="M73" s="18">
        <f t="shared" si="24"/>
        <v>223290.93916200043</v>
      </c>
      <c r="N73" s="18">
        <f t="shared" si="20"/>
        <v>13883.77</v>
      </c>
      <c r="O73" s="18">
        <f t="shared" si="25"/>
        <v>209407.16916200044</v>
      </c>
    </row>
    <row r="74" spans="1:15" x14ac:dyDescent="0.25">
      <c r="A74">
        <f t="shared" si="21"/>
        <v>70</v>
      </c>
      <c r="B74" s="15">
        <v>47788</v>
      </c>
      <c r="C74" s="1">
        <v>20000</v>
      </c>
      <c r="D74" s="16">
        <v>9.2499999999999999E-2</v>
      </c>
      <c r="E74" s="19">
        <f t="shared" si="16"/>
        <v>0.58419900000000002</v>
      </c>
      <c r="F74" s="17">
        <f t="shared" si="17"/>
        <v>11683.980000000001</v>
      </c>
      <c r="G74" s="18">
        <f t="shared" si="22"/>
        <v>266495.46916200005</v>
      </c>
      <c r="H74" s="18">
        <f t="shared" si="14"/>
        <v>20000</v>
      </c>
      <c r="I74" s="18">
        <f t="shared" si="15"/>
        <v>1900.07</v>
      </c>
      <c r="J74" s="18">
        <f t="shared" si="23"/>
        <v>248395.53916200006</v>
      </c>
      <c r="K74" s="18">
        <f t="shared" si="18"/>
        <v>230155.91</v>
      </c>
      <c r="L74" s="18">
        <f t="shared" si="19"/>
        <v>18239.63</v>
      </c>
      <c r="M74" s="18">
        <f t="shared" si="24"/>
        <v>209407.16916200044</v>
      </c>
      <c r="N74" s="18">
        <f t="shared" si="20"/>
        <v>14022.220000000001</v>
      </c>
      <c r="O74" s="18">
        <f t="shared" si="25"/>
        <v>195384.94916200044</v>
      </c>
    </row>
    <row r="75" spans="1:15" x14ac:dyDescent="0.25">
      <c r="A75">
        <f t="shared" si="21"/>
        <v>71</v>
      </c>
      <c r="B75" s="15">
        <v>47818</v>
      </c>
      <c r="C75" s="1">
        <v>20000</v>
      </c>
      <c r="D75" s="16">
        <v>9.2499999999999999E-2</v>
      </c>
      <c r="E75" s="19">
        <f t="shared" si="16"/>
        <v>0.57972999999999997</v>
      </c>
      <c r="F75" s="17">
        <f t="shared" si="17"/>
        <v>11594.599999999999</v>
      </c>
      <c r="G75" s="18">
        <f t="shared" si="22"/>
        <v>248395.53916200006</v>
      </c>
      <c r="H75" s="18">
        <f t="shared" si="14"/>
        <v>20000</v>
      </c>
      <c r="I75" s="18">
        <f t="shared" si="15"/>
        <v>1760.55</v>
      </c>
      <c r="J75" s="18">
        <f t="shared" si="23"/>
        <v>230156.08916200005</v>
      </c>
      <c r="K75" s="18">
        <f t="shared" si="18"/>
        <v>230155.91</v>
      </c>
      <c r="L75" s="18">
        <f t="shared" si="19"/>
        <v>0.18</v>
      </c>
      <c r="M75" s="18">
        <f t="shared" si="24"/>
        <v>195384.94916200044</v>
      </c>
      <c r="N75" s="18">
        <f t="shared" si="20"/>
        <v>14161.740000000002</v>
      </c>
      <c r="O75" s="18">
        <f t="shared" si="25"/>
        <v>181223.20916200045</v>
      </c>
    </row>
    <row r="76" spans="1:15" x14ac:dyDescent="0.25">
      <c r="A76">
        <f t="shared" si="21"/>
        <v>72</v>
      </c>
      <c r="B76" s="15">
        <v>47849</v>
      </c>
      <c r="C76" s="1">
        <v>20000</v>
      </c>
      <c r="D76" s="16">
        <v>9.2499999999999999E-2</v>
      </c>
      <c r="E76" s="19">
        <f t="shared" si="16"/>
        <v>0.575295</v>
      </c>
      <c r="F76" s="17">
        <f t="shared" si="17"/>
        <v>11505.9</v>
      </c>
      <c r="G76" s="18">
        <f t="shared" si="22"/>
        <v>230156.08916200005</v>
      </c>
      <c r="H76" s="18">
        <f t="shared" si="14"/>
        <v>20000</v>
      </c>
      <c r="I76" s="18">
        <f t="shared" si="15"/>
        <v>1619.95</v>
      </c>
      <c r="J76" s="18">
        <f t="shared" si="23"/>
        <v>211776.03916200006</v>
      </c>
      <c r="K76" s="18">
        <f t="shared" si="18"/>
        <v>211775.86</v>
      </c>
      <c r="L76" s="18">
        <f t="shared" si="19"/>
        <v>0.18</v>
      </c>
      <c r="M76" s="18">
        <f t="shared" si="24"/>
        <v>181223.20916200045</v>
      </c>
      <c r="N76" s="18">
        <f t="shared" si="20"/>
        <v>14302.34</v>
      </c>
      <c r="O76" s="18">
        <f t="shared" si="25"/>
        <v>166920.86916200045</v>
      </c>
    </row>
    <row r="77" spans="1:15" x14ac:dyDescent="0.25">
      <c r="A77">
        <f t="shared" si="21"/>
        <v>73</v>
      </c>
      <c r="B77" s="15">
        <v>47880</v>
      </c>
      <c r="C77" s="1">
        <v>20000</v>
      </c>
      <c r="D77" s="16">
        <v>9.2499999999999999E-2</v>
      </c>
      <c r="E77" s="19">
        <f t="shared" si="16"/>
        <v>0.57089500000000004</v>
      </c>
      <c r="F77" s="17">
        <f t="shared" si="17"/>
        <v>11417.900000000001</v>
      </c>
      <c r="G77" s="18">
        <f t="shared" si="22"/>
        <v>211776.03916200006</v>
      </c>
      <c r="H77" s="18">
        <f t="shared" si="14"/>
        <v>20000</v>
      </c>
      <c r="I77" s="18">
        <f t="shared" si="15"/>
        <v>1478.27</v>
      </c>
      <c r="J77" s="18">
        <f t="shared" si="23"/>
        <v>193254.30916200005</v>
      </c>
      <c r="K77" s="18">
        <f t="shared" si="18"/>
        <v>193254.14</v>
      </c>
      <c r="L77" s="18">
        <f t="shared" si="19"/>
        <v>0.17</v>
      </c>
      <c r="M77" s="18">
        <f t="shared" si="24"/>
        <v>166920.86916200045</v>
      </c>
      <c r="N77" s="18">
        <f t="shared" si="20"/>
        <v>14444.02</v>
      </c>
      <c r="O77" s="18">
        <f t="shared" si="25"/>
        <v>152476.84916200046</v>
      </c>
    </row>
    <row r="78" spans="1:15" x14ac:dyDescent="0.25">
      <c r="A78">
        <f t="shared" si="21"/>
        <v>74</v>
      </c>
      <c r="B78" s="15">
        <v>47908</v>
      </c>
      <c r="C78" s="1">
        <v>20000</v>
      </c>
      <c r="D78" s="16">
        <v>9.2499999999999999E-2</v>
      </c>
      <c r="E78" s="19">
        <f t="shared" si="16"/>
        <v>0.56652800000000003</v>
      </c>
      <c r="F78" s="17">
        <f t="shared" si="17"/>
        <v>11330.560000000001</v>
      </c>
      <c r="G78" s="18">
        <f t="shared" si="22"/>
        <v>193254.30916200005</v>
      </c>
      <c r="H78" s="18">
        <f t="shared" si="14"/>
        <v>20000</v>
      </c>
      <c r="I78" s="18">
        <f t="shared" si="15"/>
        <v>1335.5</v>
      </c>
      <c r="J78" s="18">
        <f t="shared" si="23"/>
        <v>174589.80916200005</v>
      </c>
      <c r="K78" s="18">
        <f t="shared" si="18"/>
        <v>174589.64</v>
      </c>
      <c r="L78" s="18">
        <f t="shared" si="19"/>
        <v>0.17</v>
      </c>
      <c r="M78" s="18">
        <f t="shared" si="24"/>
        <v>152476.84916200046</v>
      </c>
      <c r="N78" s="18">
        <f t="shared" si="20"/>
        <v>14586.79</v>
      </c>
      <c r="O78" s="18">
        <f t="shared" si="25"/>
        <v>137890.05916200046</v>
      </c>
    </row>
    <row r="79" spans="1:15" x14ac:dyDescent="0.25">
      <c r="A79">
        <f t="shared" si="21"/>
        <v>75</v>
      </c>
      <c r="B79" s="15">
        <v>47939</v>
      </c>
      <c r="C79" s="1">
        <v>20000</v>
      </c>
      <c r="D79" s="16">
        <v>9.2499999999999999E-2</v>
      </c>
      <c r="E79" s="19">
        <f t="shared" si="16"/>
        <v>0.56219399999999997</v>
      </c>
      <c r="F79" s="17">
        <f t="shared" si="17"/>
        <v>11243.88</v>
      </c>
      <c r="G79" s="18">
        <f t="shared" si="22"/>
        <v>174589.80916200005</v>
      </c>
      <c r="H79" s="18">
        <f t="shared" si="14"/>
        <v>20000</v>
      </c>
      <c r="I79" s="18">
        <f t="shared" si="15"/>
        <v>1191.6300000000001</v>
      </c>
      <c r="J79" s="18">
        <f t="shared" si="23"/>
        <v>155781.43916200005</v>
      </c>
      <c r="K79" s="18">
        <f t="shared" si="18"/>
        <v>155781.26</v>
      </c>
      <c r="L79" s="18">
        <f t="shared" si="19"/>
        <v>0.18</v>
      </c>
      <c r="M79" s="18">
        <f t="shared" si="24"/>
        <v>137890.05916200046</v>
      </c>
      <c r="N79" s="18">
        <f t="shared" si="20"/>
        <v>14730.66</v>
      </c>
      <c r="O79" s="18">
        <f t="shared" si="25"/>
        <v>123159.39916200045</v>
      </c>
    </row>
    <row r="80" spans="1:15" x14ac:dyDescent="0.25">
      <c r="A80">
        <f t="shared" si="21"/>
        <v>76</v>
      </c>
      <c r="B80" s="15">
        <v>47969</v>
      </c>
      <c r="C80" s="1">
        <v>20000</v>
      </c>
      <c r="D80" s="16">
        <v>9.2499999999999999E-2</v>
      </c>
      <c r="E80" s="19">
        <f t="shared" si="16"/>
        <v>0.557894</v>
      </c>
      <c r="F80" s="17">
        <f t="shared" si="17"/>
        <v>11157.88</v>
      </c>
      <c r="G80" s="18">
        <f t="shared" si="22"/>
        <v>155781.43916200005</v>
      </c>
      <c r="H80" s="18">
        <f t="shared" si="14"/>
        <v>20000</v>
      </c>
      <c r="I80" s="18">
        <f t="shared" si="15"/>
        <v>1046.6500000000001</v>
      </c>
      <c r="J80" s="18">
        <f t="shared" si="23"/>
        <v>136828.08916200005</v>
      </c>
      <c r="K80" s="18">
        <f t="shared" si="18"/>
        <v>136827.91</v>
      </c>
      <c r="L80" s="18">
        <f t="shared" si="19"/>
        <v>0.18</v>
      </c>
      <c r="M80" s="18">
        <f t="shared" si="24"/>
        <v>123159.39916200045</v>
      </c>
      <c r="N80" s="18">
        <f t="shared" si="20"/>
        <v>14875.640000000001</v>
      </c>
      <c r="O80" s="18">
        <f t="shared" si="25"/>
        <v>108283.75916200045</v>
      </c>
    </row>
    <row r="81" spans="1:15" x14ac:dyDescent="0.25">
      <c r="A81">
        <f t="shared" si="21"/>
        <v>77</v>
      </c>
      <c r="B81" s="15">
        <v>48000</v>
      </c>
      <c r="C81" s="1">
        <v>20000</v>
      </c>
      <c r="D81" s="16">
        <v>9.2499999999999999E-2</v>
      </c>
      <c r="E81" s="19">
        <f t="shared" si="16"/>
        <v>0.55362599999999995</v>
      </c>
      <c r="F81" s="17">
        <f t="shared" si="17"/>
        <v>11072.519999999999</v>
      </c>
      <c r="G81" s="18">
        <f t="shared" si="22"/>
        <v>136828.08916200005</v>
      </c>
      <c r="H81" s="18">
        <f t="shared" si="14"/>
        <v>20000</v>
      </c>
      <c r="I81" s="18">
        <f t="shared" si="15"/>
        <v>900.55</v>
      </c>
      <c r="J81" s="18">
        <f t="shared" si="23"/>
        <v>117728.63916200005</v>
      </c>
      <c r="K81" s="18">
        <f t="shared" si="18"/>
        <v>117728.46</v>
      </c>
      <c r="L81" s="18">
        <f t="shared" si="19"/>
        <v>0.18</v>
      </c>
      <c r="M81" s="18">
        <f t="shared" si="24"/>
        <v>108283.75916200045</v>
      </c>
      <c r="N81" s="18">
        <f t="shared" si="20"/>
        <v>15021.740000000002</v>
      </c>
      <c r="O81" s="18">
        <f t="shared" si="25"/>
        <v>93262.019162000448</v>
      </c>
    </row>
    <row r="82" spans="1:15" x14ac:dyDescent="0.25">
      <c r="A82">
        <f t="shared" si="21"/>
        <v>78</v>
      </c>
      <c r="B82" s="15">
        <v>48030</v>
      </c>
      <c r="C82" s="1">
        <v>20000</v>
      </c>
      <c r="D82" s="16">
        <v>9.2499999999999999E-2</v>
      </c>
      <c r="E82" s="19">
        <f t="shared" si="16"/>
        <v>0.54939099999999996</v>
      </c>
      <c r="F82" s="17">
        <f t="shared" si="17"/>
        <v>10987.82</v>
      </c>
      <c r="G82" s="18">
        <f t="shared" si="22"/>
        <v>117728.63916200005</v>
      </c>
      <c r="H82" s="18">
        <f t="shared" si="14"/>
        <v>20000</v>
      </c>
      <c r="I82" s="18">
        <f t="shared" si="15"/>
        <v>753.32</v>
      </c>
      <c r="J82" s="18">
        <f t="shared" si="23"/>
        <v>98481.959162000057</v>
      </c>
      <c r="K82" s="18">
        <f t="shared" si="18"/>
        <v>98481.78</v>
      </c>
      <c r="L82" s="18">
        <f t="shared" si="19"/>
        <v>0.18</v>
      </c>
      <c r="M82" s="18">
        <f t="shared" si="24"/>
        <v>93262.019162000448</v>
      </c>
      <c r="N82" s="18">
        <f t="shared" si="20"/>
        <v>15168.970000000001</v>
      </c>
      <c r="O82" s="18">
        <f t="shared" si="25"/>
        <v>78093.049162000447</v>
      </c>
    </row>
    <row r="83" spans="1:15" x14ac:dyDescent="0.25">
      <c r="A83">
        <f t="shared" si="21"/>
        <v>79</v>
      </c>
      <c r="B83" s="15">
        <v>48061</v>
      </c>
      <c r="C83" s="1">
        <v>20000</v>
      </c>
      <c r="D83" s="16">
        <v>9.2499999999999999E-2</v>
      </c>
      <c r="E83" s="19">
        <f t="shared" si="16"/>
        <v>0.54518900000000003</v>
      </c>
      <c r="F83" s="17">
        <f t="shared" si="17"/>
        <v>10903.78</v>
      </c>
      <c r="G83" s="18">
        <f t="shared" si="22"/>
        <v>98481.959162000057</v>
      </c>
      <c r="H83" s="18">
        <f t="shared" si="14"/>
        <v>20000</v>
      </c>
      <c r="I83" s="18">
        <f t="shared" si="15"/>
        <v>604.97</v>
      </c>
      <c r="J83" s="18">
        <f t="shared" si="23"/>
        <v>79086.929162000059</v>
      </c>
      <c r="K83" s="18">
        <f t="shared" si="18"/>
        <v>79086.75</v>
      </c>
      <c r="L83" s="18">
        <f t="shared" si="19"/>
        <v>0.18</v>
      </c>
      <c r="M83" s="18">
        <f t="shared" si="24"/>
        <v>78093.049162000447</v>
      </c>
      <c r="N83" s="18">
        <f t="shared" si="20"/>
        <v>15317.320000000002</v>
      </c>
      <c r="O83" s="18">
        <f t="shared" si="25"/>
        <v>62775.729162000447</v>
      </c>
    </row>
    <row r="84" spans="1:15" x14ac:dyDescent="0.25">
      <c r="A84">
        <f t="shared" si="21"/>
        <v>80</v>
      </c>
      <c r="B84" s="15">
        <v>48092</v>
      </c>
      <c r="C84" s="1">
        <v>20000</v>
      </c>
      <c r="D84" s="16">
        <v>9.2499999999999999E-2</v>
      </c>
      <c r="E84" s="19">
        <f t="shared" si="16"/>
        <v>0.541018</v>
      </c>
      <c r="F84" s="17">
        <f t="shared" si="17"/>
        <v>10820.36</v>
      </c>
      <c r="G84" s="18">
        <f t="shared" si="22"/>
        <v>79086.929162000059</v>
      </c>
      <c r="H84" s="18">
        <f t="shared" si="14"/>
        <v>20000</v>
      </c>
      <c r="I84" s="18">
        <f t="shared" si="15"/>
        <v>455.46</v>
      </c>
      <c r="J84" s="18">
        <f t="shared" si="23"/>
        <v>59542.389162000058</v>
      </c>
      <c r="K84" s="18">
        <f t="shared" si="18"/>
        <v>59542.21</v>
      </c>
      <c r="L84" s="18">
        <f t="shared" si="19"/>
        <v>0.18</v>
      </c>
      <c r="M84" s="18">
        <f t="shared" si="24"/>
        <v>62775.729162000447</v>
      </c>
      <c r="N84" s="18">
        <f t="shared" si="20"/>
        <v>15466.830000000002</v>
      </c>
      <c r="O84" s="18">
        <f t="shared" si="25"/>
        <v>47308.899162000445</v>
      </c>
    </row>
    <row r="85" spans="1:15" x14ac:dyDescent="0.25">
      <c r="A85">
        <f t="shared" si="21"/>
        <v>81</v>
      </c>
      <c r="B85" s="15">
        <v>48122</v>
      </c>
      <c r="C85" s="1">
        <v>20000</v>
      </c>
      <c r="D85" s="16">
        <v>9.2499999999999999E-2</v>
      </c>
      <c r="E85" s="19">
        <f t="shared" si="16"/>
        <v>0.53688000000000002</v>
      </c>
      <c r="F85" s="17">
        <f t="shared" si="17"/>
        <v>10737.6</v>
      </c>
      <c r="G85" s="18">
        <f t="shared" si="22"/>
        <v>59542.389162000058</v>
      </c>
      <c r="H85" s="18">
        <f t="shared" si="14"/>
        <v>20000</v>
      </c>
      <c r="I85" s="18">
        <f t="shared" si="15"/>
        <v>304.81</v>
      </c>
      <c r="J85" s="18">
        <f t="shared" si="23"/>
        <v>39847.199162000055</v>
      </c>
      <c r="K85" s="18">
        <f t="shared" si="18"/>
        <v>39847.01</v>
      </c>
      <c r="L85" s="18">
        <f t="shared" si="19"/>
        <v>0.19</v>
      </c>
      <c r="M85" s="18">
        <f t="shared" si="24"/>
        <v>47308.899162000445</v>
      </c>
      <c r="N85" s="18">
        <f t="shared" si="20"/>
        <v>15617.480000000001</v>
      </c>
      <c r="O85" s="18">
        <f t="shared" si="25"/>
        <v>31691.419162000442</v>
      </c>
    </row>
    <row r="86" spans="1:15" x14ac:dyDescent="0.25">
      <c r="A86">
        <f t="shared" si="21"/>
        <v>82</v>
      </c>
      <c r="B86" s="15">
        <v>48153</v>
      </c>
      <c r="C86" s="1">
        <v>20000</v>
      </c>
      <c r="D86" s="16">
        <v>9.2499999999999999E-2</v>
      </c>
      <c r="E86" s="19">
        <f t="shared" si="16"/>
        <v>0.53277300000000005</v>
      </c>
      <c r="F86" s="17">
        <f t="shared" si="17"/>
        <v>10655.460000000001</v>
      </c>
      <c r="G86" s="18">
        <f t="shared" si="22"/>
        <v>39847.199162000055</v>
      </c>
      <c r="H86" s="18">
        <f t="shared" si="14"/>
        <v>20000</v>
      </c>
      <c r="I86" s="18">
        <f t="shared" si="15"/>
        <v>152.99</v>
      </c>
      <c r="J86" s="18">
        <f t="shared" si="23"/>
        <v>20000.189162000057</v>
      </c>
      <c r="K86" s="18">
        <f t="shared" si="18"/>
        <v>20000</v>
      </c>
      <c r="L86" s="18">
        <f t="shared" si="19"/>
        <v>0.19</v>
      </c>
      <c r="M86" s="18">
        <f t="shared" si="24"/>
        <v>31691.419162000442</v>
      </c>
      <c r="N86" s="18">
        <f t="shared" si="20"/>
        <v>15769.300000000001</v>
      </c>
      <c r="O86" s="18">
        <f t="shared" si="25"/>
        <v>15922.119162000441</v>
      </c>
    </row>
    <row r="87" spans="1:15" x14ac:dyDescent="0.25">
      <c r="A87">
        <f t="shared" si="21"/>
        <v>83</v>
      </c>
      <c r="B87" s="15">
        <v>48183</v>
      </c>
      <c r="C87" s="1">
        <v>20000</v>
      </c>
      <c r="D87" s="16">
        <v>9.2499999999999999E-2</v>
      </c>
      <c r="E87" s="19">
        <f t="shared" si="16"/>
        <v>0.528698</v>
      </c>
      <c r="F87" s="17">
        <f t="shared" si="17"/>
        <v>10573.96</v>
      </c>
      <c r="G87" s="18">
        <f t="shared" si="22"/>
        <v>20000.189162000057</v>
      </c>
      <c r="H87" s="18">
        <f t="shared" si="14"/>
        <v>20000</v>
      </c>
      <c r="I87" s="18">
        <f t="shared" si="15"/>
        <v>0</v>
      </c>
      <c r="J87" s="18">
        <v>0</v>
      </c>
      <c r="K87" s="18">
        <f t="shared" si="18"/>
        <v>0</v>
      </c>
      <c r="L87" s="18">
        <f t="shared" si="19"/>
        <v>0</v>
      </c>
      <c r="M87" s="18">
        <f t="shared" si="24"/>
        <v>15922.119162000441</v>
      </c>
      <c r="N87" s="18">
        <f t="shared" si="20"/>
        <v>15922.29</v>
      </c>
      <c r="O87" s="18">
        <f t="shared" si="25"/>
        <v>-0.17083799955980794</v>
      </c>
    </row>
    <row r="88" spans="1:15" x14ac:dyDescent="0.25">
      <c r="C88" s="22">
        <f>SUM(C4:C87)</f>
        <v>1337472</v>
      </c>
      <c r="D88" s="18"/>
      <c r="F88" s="23">
        <f>SUM(F4:F87)</f>
        <v>956631.0791620001</v>
      </c>
    </row>
    <row r="90" spans="1:15" x14ac:dyDescent="0.25">
      <c r="C90" s="18"/>
    </row>
  </sheetData>
  <mergeCells count="4">
    <mergeCell ref="A2:F2"/>
    <mergeCell ref="G2:L2"/>
    <mergeCell ref="M2:O2"/>
    <mergeCell ref="A1:Q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CF90E-0C76-4CA6-932E-F9CBF5A45C24}">
  <dimension ref="A1:C21"/>
  <sheetViews>
    <sheetView tabSelected="1" workbookViewId="0">
      <selection activeCell="F10" sqref="F10"/>
    </sheetView>
  </sheetViews>
  <sheetFormatPr defaultRowHeight="15" x14ac:dyDescent="0.25"/>
  <cols>
    <col min="1" max="1" width="28.42578125" bestFit="1" customWidth="1"/>
    <col min="2" max="3" width="26.7109375" customWidth="1"/>
  </cols>
  <sheetData>
    <row r="1" spans="1:3" ht="47.1" customHeight="1" x14ac:dyDescent="0.25">
      <c r="A1" s="40"/>
      <c r="B1" s="41"/>
      <c r="C1" s="42"/>
    </row>
    <row r="2" spans="1:3" x14ac:dyDescent="0.25">
      <c r="A2" s="12" t="s">
        <v>94</v>
      </c>
      <c r="B2" s="12" t="s">
        <v>95</v>
      </c>
      <c r="C2" s="12" t="s">
        <v>96</v>
      </c>
    </row>
    <row r="3" spans="1:3" x14ac:dyDescent="0.25">
      <c r="A3" t="s">
        <v>82</v>
      </c>
      <c r="B3" t="s">
        <v>54</v>
      </c>
      <c r="C3" t="s">
        <v>55</v>
      </c>
    </row>
    <row r="4" spans="1:3" x14ac:dyDescent="0.25">
      <c r="A4" t="s">
        <v>83</v>
      </c>
      <c r="B4" t="s">
        <v>56</v>
      </c>
      <c r="C4" t="s">
        <v>57</v>
      </c>
    </row>
    <row r="5" spans="1:3" x14ac:dyDescent="0.25">
      <c r="A5" t="s">
        <v>84</v>
      </c>
      <c r="B5" t="s">
        <v>58</v>
      </c>
      <c r="C5" t="s">
        <v>59</v>
      </c>
    </row>
    <row r="6" spans="1:3" x14ac:dyDescent="0.25">
      <c r="A6" t="s">
        <v>85</v>
      </c>
      <c r="B6" t="s">
        <v>60</v>
      </c>
      <c r="C6" t="s">
        <v>61</v>
      </c>
    </row>
    <row r="7" spans="1:3" x14ac:dyDescent="0.25">
      <c r="A7" t="s">
        <v>86</v>
      </c>
      <c r="B7" t="s">
        <v>62</v>
      </c>
      <c r="C7" s="3" t="s">
        <v>97</v>
      </c>
    </row>
    <row r="8" spans="1:3" x14ac:dyDescent="0.25">
      <c r="A8" t="s">
        <v>87</v>
      </c>
      <c r="B8" t="s">
        <v>63</v>
      </c>
      <c r="C8" t="s">
        <v>64</v>
      </c>
    </row>
    <row r="9" spans="1:3" x14ac:dyDescent="0.25">
      <c r="A9" t="s">
        <v>88</v>
      </c>
      <c r="B9" t="s">
        <v>65</v>
      </c>
      <c r="C9" s="3" t="s">
        <v>97</v>
      </c>
    </row>
    <row r="10" spans="1:3" x14ac:dyDescent="0.25">
      <c r="A10" t="s">
        <v>89</v>
      </c>
      <c r="B10" t="s">
        <v>66</v>
      </c>
      <c r="C10" t="s">
        <v>67</v>
      </c>
    </row>
    <row r="11" spans="1:3" x14ac:dyDescent="0.25">
      <c r="A11" t="s">
        <v>90</v>
      </c>
      <c r="B11" t="s">
        <v>68</v>
      </c>
      <c r="C11" t="s">
        <v>69</v>
      </c>
    </row>
    <row r="12" spans="1:3" x14ac:dyDescent="0.25">
      <c r="A12" t="s">
        <v>91</v>
      </c>
      <c r="B12" t="s">
        <v>70</v>
      </c>
      <c r="C12" t="s">
        <v>71</v>
      </c>
    </row>
    <row r="13" spans="1:3" x14ac:dyDescent="0.25">
      <c r="A13" t="s">
        <v>92</v>
      </c>
      <c r="B13" s="3" t="s">
        <v>97</v>
      </c>
      <c r="C13" t="s">
        <v>73</v>
      </c>
    </row>
    <row r="14" spans="1:3" x14ac:dyDescent="0.25">
      <c r="A14" t="s">
        <v>93</v>
      </c>
      <c r="B14" t="s">
        <v>72</v>
      </c>
      <c r="C14" t="s">
        <v>73</v>
      </c>
    </row>
    <row r="16" spans="1:3" x14ac:dyDescent="0.25">
      <c r="A16" s="12" t="s">
        <v>94</v>
      </c>
      <c r="B16" s="12" t="s">
        <v>95</v>
      </c>
      <c r="C16" s="12" t="s">
        <v>96</v>
      </c>
    </row>
    <row r="17" spans="1:3" x14ac:dyDescent="0.25">
      <c r="A17" t="s">
        <v>98</v>
      </c>
      <c r="B17" t="s">
        <v>74</v>
      </c>
      <c r="C17" t="s">
        <v>75</v>
      </c>
    </row>
    <row r="18" spans="1:3" x14ac:dyDescent="0.25">
      <c r="A18" t="s">
        <v>99</v>
      </c>
      <c r="B18" t="s">
        <v>76</v>
      </c>
      <c r="C18" t="s">
        <v>77</v>
      </c>
    </row>
    <row r="19" spans="1:3" x14ac:dyDescent="0.25">
      <c r="A19" t="s">
        <v>100</v>
      </c>
      <c r="B19" t="s">
        <v>78</v>
      </c>
      <c r="C19" t="s">
        <v>79</v>
      </c>
    </row>
    <row r="20" spans="1:3" x14ac:dyDescent="0.25">
      <c r="A20" t="s">
        <v>101</v>
      </c>
      <c r="B20" t="s">
        <v>66</v>
      </c>
      <c r="C20" t="s">
        <v>67</v>
      </c>
    </row>
    <row r="21" spans="1:3" x14ac:dyDescent="0.25">
      <c r="A21" t="s">
        <v>102</v>
      </c>
      <c r="B21" t="s">
        <v>80</v>
      </c>
      <c r="C21" t="s">
        <v>81</v>
      </c>
    </row>
  </sheetData>
  <mergeCells count="1">
    <mergeCell ref="A1:C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F03FD-E2A9-4C73-9011-92FD47B880C9}">
  <dimension ref="A1:E7"/>
  <sheetViews>
    <sheetView workbookViewId="0">
      <selection activeCell="D7" sqref="C7:D7"/>
    </sheetView>
  </sheetViews>
  <sheetFormatPr defaultRowHeight="15" x14ac:dyDescent="0.25"/>
  <cols>
    <col min="1" max="1" width="15.42578125" customWidth="1"/>
    <col min="4" max="4" width="15.28515625" customWidth="1"/>
  </cols>
  <sheetData>
    <row r="1" spans="1:5" x14ac:dyDescent="0.25">
      <c r="A1" t="s">
        <v>164</v>
      </c>
      <c r="B1" t="s">
        <v>165</v>
      </c>
      <c r="C1">
        <v>10000</v>
      </c>
      <c r="D1" t="s">
        <v>166</v>
      </c>
      <c r="E1">
        <v>10000</v>
      </c>
    </row>
    <row r="3" spans="1:5" x14ac:dyDescent="0.25">
      <c r="A3" t="s">
        <v>167</v>
      </c>
      <c r="C3">
        <v>2000</v>
      </c>
      <c r="E3">
        <v>4000</v>
      </c>
    </row>
    <row r="5" spans="1:5" x14ac:dyDescent="0.25">
      <c r="A5" t="s">
        <v>168</v>
      </c>
      <c r="C5">
        <v>-3000</v>
      </c>
      <c r="E5">
        <v>-3000</v>
      </c>
    </row>
    <row r="6" spans="1:5" x14ac:dyDescent="0.25">
      <c r="A6" t="s">
        <v>169</v>
      </c>
    </row>
    <row r="7" spans="1:5" x14ac:dyDescent="0.25">
      <c r="C7">
        <f>C3+C5</f>
        <v>-1000</v>
      </c>
      <c r="D7" t="s">
        <v>170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ea60d57e-af5b-4752-ac57-3e4f28ca11dc}" enabled="1" method="Standard" siteId="{36da45f1-dd2c-4d1f-af13-5abe46b99921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IMPLEMENTATION_STEPS</vt:lpstr>
      <vt:lpstr>LEASE_CREATION_CASE_STUDY</vt:lpstr>
      <vt:lpstr>IFRS_VALUES</vt:lpstr>
      <vt:lpstr>USGAAP_VALUES</vt:lpstr>
      <vt:lpstr>GL_ACCOUNTS</vt:lpstr>
      <vt:lpstr>Sheet9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Gaur, Akash</dc:creator>
  <cp:lastModifiedBy>Anita Tamang</cp:lastModifiedBy>
  <dcterms:created xsi:type="dcterms:W3CDTF">2025-11-06T06:42:04Z</dcterms:created>
  <dcterms:modified xsi:type="dcterms:W3CDTF">2025-11-10T06:02:43Z</dcterms:modified>
</cp:coreProperties>
</file>